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oriano.gilardoni\Dropbox\Desktop pc comitato\2024\Classifica Trofeo e Coppa Lombardia 2024\Classifica Giovani\"/>
    </mc:Choice>
  </mc:AlternateContent>
  <xr:revisionPtr revIDLastSave="0" documentId="13_ncr:1_{6EA0EF89-A6FC-4150-B210-EAF00A4A05EF}" xr6:coauthVersionLast="47" xr6:coauthVersionMax="47" xr10:uidLastSave="{00000000-0000-0000-0000-000000000000}"/>
  <bookViews>
    <workbookView xWindow="-120" yWindow="-120" windowWidth="29040" windowHeight="15840" tabRatio="811" activeTab="15" xr2:uid="{00000000-000D-0000-FFFF-FFFF00000000}"/>
  </bookViews>
  <sheets>
    <sheet name="MC M" sheetId="1" r:id="rId1"/>
    <sheet name="MC F" sheetId="3" r:id="rId2"/>
    <sheet name="CU M" sheetId="5" r:id="rId3"/>
    <sheet name="CU F" sheetId="7" r:id="rId4"/>
    <sheet name="ES M" sheetId="11" r:id="rId5"/>
    <sheet name="ES F" sheetId="9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IFICA" sheetId="32" r:id="rId16"/>
    <sheet name="Punti provvisorio" sheetId="28" state="hidden" r:id="rId17"/>
    <sheet name="Class Punti Prov" sheetId="31" state="hidden" r:id="rId18"/>
  </sheets>
  <externalReferences>
    <externalReference r:id="rId19"/>
    <externalReference r:id="rId20"/>
  </externalReferences>
  <definedNames>
    <definedName name="_xlnm._FilterDatabase" localSheetId="17" hidden="1">'Class Punti Prov'!$A$1:$D$63</definedName>
    <definedName name="_xlnm._FilterDatabase" localSheetId="14" hidden="1">'Punti Squadre'!$S$1:$S$134</definedName>
    <definedName name="_xlnm._FilterDatabase" localSheetId="7" hidden="1">'RA F'!$B$2:$Q$58</definedName>
    <definedName name="_xlnm._FilterDatabase" localSheetId="6" hidden="1">'RA M'!$D$1:$D$63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32" l="1"/>
  <c r="Q8" i="1"/>
  <c r="Q6" i="3"/>
  <c r="Q7" i="3"/>
  <c r="Q8" i="3"/>
  <c r="Q9" i="3"/>
  <c r="Q12" i="5"/>
  <c r="Q13" i="5"/>
  <c r="Q14" i="5"/>
  <c r="Q15" i="5"/>
  <c r="Q16" i="5"/>
  <c r="Q15" i="7"/>
  <c r="Q16" i="7"/>
  <c r="Q17" i="7"/>
  <c r="Q18" i="7"/>
  <c r="Q12" i="7"/>
  <c r="Q34" i="11"/>
  <c r="Q35" i="11"/>
  <c r="Q29" i="11"/>
  <c r="Q30" i="11"/>
  <c r="Q31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H4" i="11"/>
  <c r="H6" i="11"/>
  <c r="H9" i="11"/>
  <c r="H7" i="11"/>
  <c r="H8" i="11"/>
  <c r="H10" i="11"/>
  <c r="H11" i="11"/>
  <c r="H12" i="11"/>
  <c r="H14" i="11"/>
  <c r="H15" i="11"/>
  <c r="H16" i="11"/>
  <c r="H13" i="11"/>
  <c r="H17" i="11"/>
  <c r="H19" i="11"/>
  <c r="H27" i="11"/>
  <c r="H24" i="11"/>
  <c r="H26" i="11"/>
  <c r="H21" i="11"/>
  <c r="H28" i="11"/>
  <c r="H23" i="11"/>
  <c r="H25" i="11"/>
  <c r="H22" i="11"/>
  <c r="H29" i="11"/>
  <c r="H30" i="11"/>
  <c r="H18" i="11"/>
  <c r="H35" i="11"/>
  <c r="H34" i="11"/>
  <c r="H31" i="11"/>
  <c r="H37" i="11"/>
  <c r="H38" i="11"/>
  <c r="H3" i="11"/>
  <c r="Q15" i="9"/>
  <c r="Q16" i="9"/>
  <c r="Q24" i="9"/>
  <c r="Q5" i="9"/>
  <c r="Q14" i="15"/>
  <c r="Q30" i="15"/>
  <c r="Q31" i="15"/>
  <c r="Q27" i="13"/>
  <c r="Q28" i="13"/>
  <c r="Q29" i="13"/>
  <c r="Q18" i="13"/>
  <c r="Q8" i="13"/>
  <c r="Q9" i="13"/>
  <c r="Q10" i="13"/>
  <c r="Q11" i="13"/>
  <c r="Q17" i="15"/>
  <c r="Q11" i="17"/>
  <c r="Q22" i="17"/>
  <c r="Q23" i="17"/>
  <c r="Q29" i="17"/>
  <c r="Q33" i="17"/>
  <c r="Q34" i="17"/>
  <c r="Q35" i="17"/>
  <c r="Q10" i="19"/>
  <c r="Q11" i="19"/>
  <c r="Q12" i="19"/>
  <c r="Q13" i="19"/>
  <c r="Q14" i="19"/>
  <c r="Q15" i="19"/>
  <c r="Q16" i="19"/>
  <c r="Q17" i="19"/>
  <c r="Q18" i="19"/>
  <c r="Q19" i="19"/>
  <c r="Q20" i="19"/>
  <c r="Q21" i="19"/>
  <c r="Q22" i="19"/>
  <c r="Q23" i="19"/>
  <c r="Q24" i="19"/>
  <c r="Q25" i="19"/>
  <c r="G4" i="17"/>
  <c r="G5" i="17"/>
  <c r="G8" i="17"/>
  <c r="Q8" i="17" s="1"/>
  <c r="G6" i="17"/>
  <c r="Q6" i="17" s="1"/>
  <c r="G9" i="17"/>
  <c r="Q9" i="17" s="1"/>
  <c r="G7" i="17"/>
  <c r="Q7" i="17" s="1"/>
  <c r="G10" i="17"/>
  <c r="Q10" i="17" s="1"/>
  <c r="G13" i="17"/>
  <c r="Q13" i="17" s="1"/>
  <c r="G12" i="17"/>
  <c r="Q12" i="17" s="1"/>
  <c r="G15" i="17"/>
  <c r="Q15" i="17" s="1"/>
  <c r="G14" i="17"/>
  <c r="Q14" i="17" s="1"/>
  <c r="G16" i="17"/>
  <c r="Q16" i="17" s="1"/>
  <c r="G17" i="17"/>
  <c r="Q17" i="17" s="1"/>
  <c r="G18" i="17"/>
  <c r="Q18" i="17" s="1"/>
  <c r="G20" i="17"/>
  <c r="Q20" i="17" s="1"/>
  <c r="G21" i="17"/>
  <c r="Q21" i="17" s="1"/>
  <c r="G22" i="17"/>
  <c r="G19" i="17"/>
  <c r="Q19" i="17" s="1"/>
  <c r="G23" i="17"/>
  <c r="G24" i="17"/>
  <c r="Q24" i="17" s="1"/>
  <c r="G25" i="17"/>
  <c r="Q25" i="17" s="1"/>
  <c r="G26" i="17"/>
  <c r="Q26" i="17" s="1"/>
  <c r="G27" i="17"/>
  <c r="Q27" i="17" s="1"/>
  <c r="G30" i="17"/>
  <c r="Q30" i="17" s="1"/>
  <c r="G31" i="17"/>
  <c r="Q31" i="17" s="1"/>
  <c r="G32" i="17"/>
  <c r="Q32" i="17" s="1"/>
  <c r="G28" i="17"/>
  <c r="Q28" i="17" s="1"/>
  <c r="G36" i="17"/>
  <c r="Q36" i="17" s="1"/>
  <c r="G37" i="17"/>
  <c r="Q37" i="17" s="1"/>
  <c r="G38" i="17"/>
  <c r="Q38" i="17" s="1"/>
  <c r="G41" i="17"/>
  <c r="G42" i="17"/>
  <c r="G39" i="17"/>
  <c r="Q39" i="17" s="1"/>
  <c r="G3" i="17"/>
  <c r="B29" i="25"/>
  <c r="Q4" i="25"/>
  <c r="B21" i="7"/>
  <c r="B22" i="7"/>
  <c r="B23" i="7"/>
  <c r="B24" i="7"/>
  <c r="B41" i="21"/>
  <c r="B42" i="21"/>
  <c r="Q17" i="23"/>
  <c r="Q21" i="25"/>
  <c r="Q19" i="25"/>
  <c r="Q18" i="25"/>
  <c r="Q15" i="25"/>
  <c r="Q12" i="25"/>
  <c r="Q8" i="25"/>
  <c r="Q12" i="26"/>
  <c r="Q8" i="26"/>
  <c r="P6" i="26"/>
  <c r="O6" i="26" s="1"/>
  <c r="P9" i="26"/>
  <c r="O9" i="26" s="1"/>
  <c r="P11" i="26"/>
  <c r="O11" i="26" s="1"/>
  <c r="P13" i="26"/>
  <c r="O13" i="26" s="1"/>
  <c r="P15" i="26"/>
  <c r="O15" i="26" s="1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O11" i="1"/>
  <c r="O12" i="1"/>
  <c r="G38" i="26"/>
  <c r="F38" i="26"/>
  <c r="F65" i="23"/>
  <c r="I44" i="19"/>
  <c r="J44" i="19"/>
  <c r="K44" i="19"/>
  <c r="L44" i="19"/>
  <c r="M44" i="19"/>
  <c r="F44" i="1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H44" i="19" l="1"/>
  <c r="G44" i="19"/>
  <c r="G65" i="23"/>
  <c r="K42" i="25" l="1"/>
  <c r="B44" i="19"/>
  <c r="N58" i="13"/>
  <c r="Q3" i="26"/>
  <c r="N51" i="3"/>
  <c r="L51" i="3"/>
  <c r="J51" i="3"/>
  <c r="H51" i="3"/>
  <c r="G51" i="3"/>
  <c r="F51" i="3"/>
  <c r="N55" i="1"/>
  <c r="L55" i="1"/>
  <c r="H55" i="1"/>
  <c r="G55" i="1"/>
  <c r="F55" i="1"/>
  <c r="Q16" i="23"/>
  <c r="Q5" i="23"/>
  <c r="Q18" i="23"/>
  <c r="Q4" i="26"/>
  <c r="Q5" i="26"/>
  <c r="Q7" i="26"/>
  <c r="Q10" i="23"/>
  <c r="Q15" i="23"/>
  <c r="Q13" i="23"/>
  <c r="Q11" i="23"/>
  <c r="Q7" i="23"/>
  <c r="Q4" i="23"/>
  <c r="Q12" i="23"/>
  <c r="Q6" i="23"/>
  <c r="Q14" i="23"/>
  <c r="Q8" i="23"/>
  <c r="Q3" i="23"/>
  <c r="Q32" i="19"/>
  <c r="Q34" i="19"/>
  <c r="Q36" i="19"/>
  <c r="Q35" i="19"/>
  <c r="Q33" i="19"/>
  <c r="P31" i="19"/>
  <c r="O31" i="19" s="1"/>
  <c r="Q30" i="19"/>
  <c r="Q29" i="19"/>
  <c r="Q6" i="19"/>
  <c r="Q9" i="19"/>
  <c r="P13" i="19"/>
  <c r="O13" i="19" s="1"/>
  <c r="Q5" i="19"/>
  <c r="Q4" i="19"/>
  <c r="Q8" i="19"/>
  <c r="Q7" i="19"/>
  <c r="P7" i="23"/>
  <c r="O7" i="23" s="1"/>
  <c r="P16" i="23"/>
  <c r="O16" i="23" s="1"/>
  <c r="P20" i="23"/>
  <c r="O20" i="23" s="1"/>
  <c r="P11" i="23"/>
  <c r="O11" i="23" s="1"/>
  <c r="P18" i="23"/>
  <c r="O18" i="23" s="1"/>
  <c r="P5" i="23"/>
  <c r="O5" i="23" s="1"/>
  <c r="P8" i="23"/>
  <c r="O8" i="23" s="1"/>
  <c r="P17" i="23"/>
  <c r="O17" i="23" s="1"/>
  <c r="P14" i="23"/>
  <c r="O14" i="23" s="1"/>
  <c r="P23" i="23"/>
  <c r="O23" i="23" s="1"/>
  <c r="P40" i="19"/>
  <c r="O40" i="19" s="1"/>
  <c r="P8" i="19"/>
  <c r="O8" i="19" s="1"/>
  <c r="P15" i="19"/>
  <c r="O15" i="19" s="1"/>
  <c r="U12" i="15"/>
  <c r="Q31" i="19" l="1"/>
  <c r="P3" i="19"/>
  <c r="O3" i="19" s="1"/>
  <c r="Q3" i="19"/>
  <c r="P4" i="19"/>
  <c r="O4" i="19" s="1"/>
  <c r="P26" i="19"/>
  <c r="O26" i="19" s="1"/>
  <c r="P29" i="19"/>
  <c r="O29" i="19" s="1"/>
  <c r="P5" i="19"/>
  <c r="O5" i="19" s="1"/>
  <c r="P21" i="19"/>
  <c r="O21" i="19" s="1"/>
  <c r="P19" i="19"/>
  <c r="O19" i="19" s="1"/>
  <c r="P11" i="19"/>
  <c r="O11" i="19" s="1"/>
  <c r="P23" i="19"/>
  <c r="O23" i="19" s="1"/>
  <c r="P22" i="19"/>
  <c r="O22" i="19" s="1"/>
  <c r="Q29" i="21" l="1"/>
  <c r="Q9" i="21"/>
  <c r="Q17" i="21"/>
  <c r="Q41" i="21"/>
  <c r="K63" i="21"/>
  <c r="Q40" i="17"/>
  <c r="M62" i="17"/>
  <c r="N59" i="15"/>
  <c r="N61" i="11"/>
  <c r="N78" i="9"/>
  <c r="N51" i="7"/>
  <c r="Q30" i="5"/>
  <c r="Q31" i="5"/>
  <c r="N57" i="5"/>
  <c r="U40" i="3"/>
  <c r="J42" i="25"/>
  <c r="P33" i="21"/>
  <c r="O33" i="21" s="1"/>
  <c r="P20" i="21"/>
  <c r="O20" i="21" s="1"/>
  <c r="P9" i="21"/>
  <c r="P34" i="21"/>
  <c r="P29" i="21"/>
  <c r="P39" i="21"/>
  <c r="P44" i="21"/>
  <c r="P45" i="21"/>
  <c r="L59" i="15"/>
  <c r="Q21" i="7"/>
  <c r="M51" i="3"/>
  <c r="Q44" i="13"/>
  <c r="Q45" i="13"/>
  <c r="L58" i="13"/>
  <c r="L61" i="11"/>
  <c r="Q37" i="9"/>
  <c r="L78" i="9"/>
  <c r="L51" i="7"/>
  <c r="Q29" i="5"/>
  <c r="L57" i="5"/>
  <c r="J58" i="13"/>
  <c r="Q42" i="13"/>
  <c r="Q28" i="5"/>
  <c r="P49" i="17"/>
  <c r="O49" i="17" s="1"/>
  <c r="J62" i="17"/>
  <c r="I42" i="25"/>
  <c r="I63" i="21"/>
  <c r="P22" i="21"/>
  <c r="J59" i="15"/>
  <c r="J61" i="11"/>
  <c r="J78" i="9"/>
  <c r="J51" i="7"/>
  <c r="H51" i="7"/>
  <c r="G51" i="7"/>
  <c r="F51" i="7"/>
  <c r="J57" i="5"/>
  <c r="I57" i="5"/>
  <c r="H57" i="5"/>
  <c r="G57" i="5"/>
  <c r="F57" i="5"/>
  <c r="G42" i="25"/>
  <c r="F42" i="25"/>
  <c r="F63" i="21"/>
  <c r="Q12" i="21"/>
  <c r="P16" i="21"/>
  <c r="O16" i="21" s="1"/>
  <c r="Q7" i="21"/>
  <c r="Q15" i="21"/>
  <c r="Q8" i="21"/>
  <c r="P23" i="21"/>
  <c r="P24" i="21"/>
  <c r="O24" i="21" s="1"/>
  <c r="P5" i="21"/>
  <c r="P30" i="21"/>
  <c r="P28" i="21"/>
  <c r="Q32" i="21"/>
  <c r="P26" i="21"/>
  <c r="P43" i="21"/>
  <c r="H62" i="17"/>
  <c r="G62" i="17"/>
  <c r="F62" i="17"/>
  <c r="C62" i="17"/>
  <c r="H59" i="15"/>
  <c r="F59" i="15"/>
  <c r="H58" i="13"/>
  <c r="G58" i="13"/>
  <c r="F58" i="13"/>
  <c r="F61" i="11"/>
  <c r="H61" i="11"/>
  <c r="G61" i="11"/>
  <c r="F78" i="9"/>
  <c r="G78" i="9"/>
  <c r="H78" i="9"/>
  <c r="I51" i="3"/>
  <c r="Q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P15" i="21"/>
  <c r="O15" i="21" s="1"/>
  <c r="P42" i="21"/>
  <c r="P10" i="21"/>
  <c r="P40" i="21"/>
  <c r="P37" i="21"/>
  <c r="P41" i="21"/>
  <c r="P46" i="21"/>
  <c r="O46" i="21" s="1"/>
  <c r="P47" i="21"/>
  <c r="O47" i="21" s="1"/>
  <c r="P48" i="21"/>
  <c r="O48" i="21" s="1"/>
  <c r="P49" i="21"/>
  <c r="P50" i="21"/>
  <c r="O50" i="21" s="1"/>
  <c r="P51" i="21"/>
  <c r="O51" i="21" s="1"/>
  <c r="P52" i="21"/>
  <c r="O52" i="21" s="1"/>
  <c r="P53" i="21"/>
  <c r="O53" i="21" s="1"/>
  <c r="P54" i="21"/>
  <c r="O54" i="21" s="1"/>
  <c r="P55" i="21"/>
  <c r="O55" i="21" s="1"/>
  <c r="P56" i="21"/>
  <c r="O56" i="21" s="1"/>
  <c r="P57" i="21"/>
  <c r="O57" i="21" s="1"/>
  <c r="P58" i="21"/>
  <c r="O58" i="21" s="1"/>
  <c r="P59" i="21"/>
  <c r="O59" i="21" s="1"/>
  <c r="P60" i="21"/>
  <c r="O60" i="21" s="1"/>
  <c r="P61" i="21"/>
  <c r="O61" i="21" s="1"/>
  <c r="P62" i="21"/>
  <c r="O62" i="21" s="1"/>
  <c r="O49" i="21"/>
  <c r="P36" i="19"/>
  <c r="O36" i="19" s="1"/>
  <c r="P12" i="19"/>
  <c r="O12" i="19" s="1"/>
  <c r="O37" i="21" l="1"/>
  <c r="O23" i="21"/>
  <c r="O26" i="21"/>
  <c r="O45" i="21"/>
  <c r="B45" i="21"/>
  <c r="O9" i="21"/>
  <c r="O40" i="21"/>
  <c r="O28" i="21"/>
  <c r="O44" i="21"/>
  <c r="B44" i="21"/>
  <c r="O30" i="21"/>
  <c r="O39" i="21"/>
  <c r="O41" i="21"/>
  <c r="O10" i="21"/>
  <c r="O42" i="21"/>
  <c r="O29" i="21"/>
  <c r="O43" i="21"/>
  <c r="B43" i="21"/>
  <c r="O5" i="21"/>
  <c r="O22" i="21"/>
  <c r="O34" i="21"/>
  <c r="K51" i="3"/>
  <c r="I55" i="1"/>
  <c r="J55" i="1"/>
  <c r="M55" i="1"/>
  <c r="K55" i="1"/>
  <c r="Q21" i="21"/>
  <c r="Q6" i="21"/>
  <c r="J63" i="21"/>
  <c r="L62" i="17"/>
  <c r="M59" i="15"/>
  <c r="M58" i="13"/>
  <c r="M61" i="11"/>
  <c r="M78" i="9"/>
  <c r="M51" i="7"/>
  <c r="Q20" i="21"/>
  <c r="P6" i="21"/>
  <c r="O6" i="21" s="1"/>
  <c r="Q25" i="21"/>
  <c r="Q30" i="21"/>
  <c r="Q31" i="21"/>
  <c r="Q27" i="21"/>
  <c r="P18" i="21"/>
  <c r="O18" i="21" s="1"/>
  <c r="P21" i="21"/>
  <c r="Q11" i="21"/>
  <c r="Q3" i="21"/>
  <c r="M57" i="5"/>
  <c r="Q27" i="5"/>
  <c r="K57" i="5"/>
  <c r="K59" i="15"/>
  <c r="K61" i="11"/>
  <c r="K51" i="7"/>
  <c r="K58" i="13"/>
  <c r="K78" i="9"/>
  <c r="K62" i="17"/>
  <c r="Q26" i="21"/>
  <c r="Q18" i="21"/>
  <c r="P7" i="21"/>
  <c r="O7" i="21" s="1"/>
  <c r="Q28" i="21"/>
  <c r="P17" i="21"/>
  <c r="O17" i="21" s="1"/>
  <c r="Q22" i="21"/>
  <c r="Q24" i="21"/>
  <c r="P8" i="21"/>
  <c r="O8" i="21" s="1"/>
  <c r="P11" i="21"/>
  <c r="Q4" i="21"/>
  <c r="Q23" i="21"/>
  <c r="Q14" i="21"/>
  <c r="P25" i="21"/>
  <c r="P38" i="21"/>
  <c r="H42" i="25"/>
  <c r="Q16" i="21"/>
  <c r="I51" i="7"/>
  <c r="I61" i="11"/>
  <c r="I78" i="9"/>
  <c r="H63" i="21"/>
  <c r="I58" i="13"/>
  <c r="I59" i="15"/>
  <c r="I62" i="17"/>
  <c r="G59" i="15"/>
  <c r="P12" i="21"/>
  <c r="O12" i="21" s="1"/>
  <c r="P36" i="21"/>
  <c r="P13" i="21"/>
  <c r="P14" i="21"/>
  <c r="O14" i="21" s="1"/>
  <c r="P3" i="21"/>
  <c r="O3" i="21" s="1"/>
  <c r="P31" i="21"/>
  <c r="P35" i="21"/>
  <c r="P32" i="21"/>
  <c r="P27" i="21"/>
  <c r="P4" i="21"/>
  <c r="O4" i="21" s="1"/>
  <c r="O21" i="21" l="1"/>
  <c r="O13" i="21"/>
  <c r="O32" i="21"/>
  <c r="O36" i="21"/>
  <c r="O25" i="21"/>
  <c r="O27" i="21"/>
  <c r="O38" i="21"/>
  <c r="O35" i="21"/>
  <c r="O11" i="21"/>
  <c r="O31" i="21"/>
  <c r="P10" i="26"/>
  <c r="O10" i="26" s="1"/>
  <c r="P12" i="26"/>
  <c r="O12" i="26" s="1"/>
  <c r="P5" i="26"/>
  <c r="O5" i="26" s="1"/>
  <c r="P14" i="26"/>
  <c r="O14" i="26" s="1"/>
  <c r="P7" i="26"/>
  <c r="O7" i="26" s="1"/>
  <c r="P8" i="26"/>
  <c r="O8" i="26" s="1"/>
  <c r="P4" i="26"/>
  <c r="O4" i="26" s="1"/>
  <c r="P3" i="26"/>
  <c r="O3" i="26" s="1"/>
  <c r="Q41" i="25"/>
  <c r="P41" i="25"/>
  <c r="O41" i="25" s="1"/>
  <c r="Q40" i="25"/>
  <c r="P40" i="25"/>
  <c r="O40" i="25" s="1"/>
  <c r="Q39" i="25"/>
  <c r="P39" i="25"/>
  <c r="O39" i="25" s="1"/>
  <c r="Q38" i="25"/>
  <c r="P38" i="25"/>
  <c r="O38" i="25" s="1"/>
  <c r="P27" i="25"/>
  <c r="Q37" i="25"/>
  <c r="P37" i="25"/>
  <c r="Q7" i="25"/>
  <c r="P7" i="25"/>
  <c r="O7" i="25" s="1"/>
  <c r="P19" i="25"/>
  <c r="P25" i="25"/>
  <c r="Q34" i="25"/>
  <c r="P34" i="25"/>
  <c r="Q36" i="25"/>
  <c r="P36" i="25"/>
  <c r="B36" i="25" s="1"/>
  <c r="P11" i="25"/>
  <c r="P12" i="25"/>
  <c r="P4" i="25"/>
  <c r="O4" i="25" s="1"/>
  <c r="P22" i="25"/>
  <c r="O22" i="25" s="1"/>
  <c r="P18" i="25"/>
  <c r="P17" i="25"/>
  <c r="P24" i="25"/>
  <c r="O24" i="25" s="1"/>
  <c r="P8" i="25"/>
  <c r="P26" i="25"/>
  <c r="Q32" i="25"/>
  <c r="P32" i="25"/>
  <c r="P28" i="25"/>
  <c r="Q33" i="25"/>
  <c r="P33" i="25"/>
  <c r="B33" i="25" s="1"/>
  <c r="Q31" i="25"/>
  <c r="P31" i="25"/>
  <c r="Q3" i="25"/>
  <c r="P3" i="25"/>
  <c r="O3" i="25" s="1"/>
  <c r="Q35" i="25"/>
  <c r="P35" i="25"/>
  <c r="B35" i="25" s="1"/>
  <c r="P9" i="25"/>
  <c r="O9" i="25" s="1"/>
  <c r="P10" i="25"/>
  <c r="O10" i="25" s="1"/>
  <c r="P13" i="25"/>
  <c r="Q6" i="25"/>
  <c r="P6" i="25"/>
  <c r="O6" i="25" s="1"/>
  <c r="P16" i="25"/>
  <c r="O16" i="25" s="1"/>
  <c r="P15" i="25"/>
  <c r="Q23" i="25"/>
  <c r="P23" i="25"/>
  <c r="Q20" i="25"/>
  <c r="P20" i="25"/>
  <c r="Q14" i="25"/>
  <c r="P14" i="25"/>
  <c r="O14" i="25" s="1"/>
  <c r="Q30" i="25"/>
  <c r="P30" i="25"/>
  <c r="Q5" i="25"/>
  <c r="P5" i="25"/>
  <c r="O5" i="25" s="1"/>
  <c r="P21" i="25"/>
  <c r="O21" i="25" s="1"/>
  <c r="P3" i="23"/>
  <c r="O3" i="23" s="1"/>
  <c r="P4" i="23"/>
  <c r="O4" i="23" s="1"/>
  <c r="P22" i="23"/>
  <c r="O22" i="23" s="1"/>
  <c r="P13" i="23"/>
  <c r="O13" i="23" s="1"/>
  <c r="P21" i="23"/>
  <c r="O21" i="23" s="1"/>
  <c r="P6" i="23"/>
  <c r="O6" i="23" s="1"/>
  <c r="P10" i="23"/>
  <c r="O10" i="23" s="1"/>
  <c r="P15" i="23"/>
  <c r="O15" i="23" s="1"/>
  <c r="P19" i="23"/>
  <c r="O19" i="23" s="1"/>
  <c r="P9" i="23"/>
  <c r="O9" i="23" s="1"/>
  <c r="P12" i="23"/>
  <c r="O12" i="23" s="1"/>
  <c r="Q19" i="21"/>
  <c r="P19" i="21"/>
  <c r="O19" i="21" s="1"/>
  <c r="P37" i="19"/>
  <c r="O37" i="19" s="1"/>
  <c r="P24" i="19"/>
  <c r="O24" i="19" s="1"/>
  <c r="P10" i="19"/>
  <c r="O10" i="19" s="1"/>
  <c r="P35" i="19"/>
  <c r="O35" i="19" s="1"/>
  <c r="P17" i="19"/>
  <c r="O17" i="19" s="1"/>
  <c r="P18" i="19"/>
  <c r="O18" i="19" s="1"/>
  <c r="P14" i="19"/>
  <c r="O14" i="19" s="1"/>
  <c r="P7" i="19"/>
  <c r="O7" i="19" s="1"/>
  <c r="P9" i="19"/>
  <c r="O9" i="19" s="1"/>
  <c r="P28" i="19"/>
  <c r="O28" i="19" s="1"/>
  <c r="P32" i="19"/>
  <c r="O32" i="19" s="1"/>
  <c r="P41" i="19"/>
  <c r="O41" i="19" s="1"/>
  <c r="P34" i="19"/>
  <c r="O34" i="19" s="1"/>
  <c r="P38" i="19"/>
  <c r="O38" i="19" s="1"/>
  <c r="P33" i="19"/>
  <c r="O33" i="19" s="1"/>
  <c r="P25" i="19"/>
  <c r="O25" i="19" s="1"/>
  <c r="P16" i="19"/>
  <c r="O16" i="19" s="1"/>
  <c r="P27" i="19"/>
  <c r="O27" i="19" s="1"/>
  <c r="P20" i="19"/>
  <c r="O20" i="19" s="1"/>
  <c r="P30" i="19"/>
  <c r="O30" i="19" s="1"/>
  <c r="P6" i="19"/>
  <c r="O6" i="19" s="1"/>
  <c r="P39" i="19"/>
  <c r="O39" i="19" s="1"/>
  <c r="P22" i="17"/>
  <c r="O22" i="17" s="1"/>
  <c r="Q58" i="17"/>
  <c r="P58" i="17"/>
  <c r="Q57" i="17"/>
  <c r="P57" i="17"/>
  <c r="Q60" i="17"/>
  <c r="P60" i="17"/>
  <c r="O60" i="17" s="1"/>
  <c r="P17" i="17"/>
  <c r="O17" i="17" s="1"/>
  <c r="P35" i="17"/>
  <c r="P20" i="17"/>
  <c r="O20" i="17" s="1"/>
  <c r="P50" i="17"/>
  <c r="P10" i="17"/>
  <c r="O10" i="17" s="1"/>
  <c r="P16" i="17"/>
  <c r="O16" i="17" s="1"/>
  <c r="Q4" i="17"/>
  <c r="P4" i="17"/>
  <c r="O4" i="17" s="1"/>
  <c r="P28" i="17"/>
  <c r="O28" i="17" s="1"/>
  <c r="P23" i="17"/>
  <c r="O23" i="17" s="1"/>
  <c r="Q61" i="17"/>
  <c r="P61" i="17"/>
  <c r="P46" i="17"/>
  <c r="O46" i="17" s="1"/>
  <c r="P39" i="17"/>
  <c r="O39" i="17" s="1"/>
  <c r="Q59" i="17"/>
  <c r="P59" i="17"/>
  <c r="O59" i="17" s="1"/>
  <c r="P45" i="17"/>
  <c r="O45" i="17" s="1"/>
  <c r="Q55" i="17"/>
  <c r="P55" i="17"/>
  <c r="P31" i="17"/>
  <c r="O31" i="17" s="1"/>
  <c r="P42" i="17"/>
  <c r="O42" i="17" s="1"/>
  <c r="Q53" i="17"/>
  <c r="P53" i="17"/>
  <c r="P38" i="17"/>
  <c r="P43" i="17"/>
  <c r="O43" i="17" s="1"/>
  <c r="P47" i="17"/>
  <c r="O47" i="17" s="1"/>
  <c r="P11" i="17"/>
  <c r="P51" i="17"/>
  <c r="O51" i="17" s="1"/>
  <c r="P19" i="17"/>
  <c r="P27" i="17"/>
  <c r="O27" i="17" s="1"/>
  <c r="P48" i="17"/>
  <c r="P24" i="17"/>
  <c r="O24" i="17" s="1"/>
  <c r="P33" i="17"/>
  <c r="P14" i="17"/>
  <c r="O14" i="17" s="1"/>
  <c r="P30" i="17"/>
  <c r="Q56" i="17"/>
  <c r="P56" i="17"/>
  <c r="P44" i="17"/>
  <c r="O44" i="17" s="1"/>
  <c r="P9" i="17"/>
  <c r="O9" i="17" s="1"/>
  <c r="P36" i="17"/>
  <c r="O36" i="17" s="1"/>
  <c r="P37" i="17"/>
  <c r="O37" i="17" s="1"/>
  <c r="P25" i="17"/>
  <c r="P18" i="17"/>
  <c r="O18" i="17" s="1"/>
  <c r="P13" i="17"/>
  <c r="P29" i="17"/>
  <c r="O29" i="17" s="1"/>
  <c r="P12" i="17"/>
  <c r="P34" i="17"/>
  <c r="O34" i="17" s="1"/>
  <c r="P52" i="17"/>
  <c r="P8" i="17"/>
  <c r="O8" i="17" s="1"/>
  <c r="Q5" i="17"/>
  <c r="P5" i="17"/>
  <c r="O5" i="17" s="1"/>
  <c r="P41" i="17"/>
  <c r="P21" i="17"/>
  <c r="O21" i="17" s="1"/>
  <c r="P7" i="17"/>
  <c r="O7" i="17" s="1"/>
  <c r="Q3" i="17"/>
  <c r="P3" i="17"/>
  <c r="P6" i="17"/>
  <c r="O6" i="17" s="1"/>
  <c r="P40" i="17"/>
  <c r="O40" i="17" s="1"/>
  <c r="P15" i="17"/>
  <c r="O15" i="17" s="1"/>
  <c r="Q54" i="17"/>
  <c r="P54" i="17"/>
  <c r="P26" i="17"/>
  <c r="O26" i="17" s="1"/>
  <c r="P32" i="17"/>
  <c r="Q58" i="15"/>
  <c r="P58" i="15"/>
  <c r="O58" i="15" s="1"/>
  <c r="Q57" i="15"/>
  <c r="P57" i="15"/>
  <c r="O57" i="15" s="1"/>
  <c r="Q56" i="15"/>
  <c r="P56" i="15"/>
  <c r="B56" i="15" s="1"/>
  <c r="Q55" i="15"/>
  <c r="P55" i="15"/>
  <c r="O55" i="15" s="1"/>
  <c r="Q54" i="15"/>
  <c r="P54" i="15"/>
  <c r="B54" i="15" s="1"/>
  <c r="Q53" i="15"/>
  <c r="P53" i="15"/>
  <c r="O53" i="15" s="1"/>
  <c r="Q52" i="15"/>
  <c r="P52" i="15"/>
  <c r="B52" i="15" s="1"/>
  <c r="Q51" i="15"/>
  <c r="P51" i="15"/>
  <c r="O51" i="15" s="1"/>
  <c r="Q50" i="15"/>
  <c r="P50" i="15"/>
  <c r="O50" i="15" s="1"/>
  <c r="Q49" i="15"/>
  <c r="P49" i="15"/>
  <c r="O49" i="15" s="1"/>
  <c r="Q8" i="15"/>
  <c r="P8" i="15"/>
  <c r="O8" i="15" s="1"/>
  <c r="Q5" i="15"/>
  <c r="P5" i="15"/>
  <c r="O5" i="15" s="1"/>
  <c r="Q47" i="15"/>
  <c r="P47" i="15"/>
  <c r="B47" i="15" s="1"/>
  <c r="Q12" i="15"/>
  <c r="P12" i="15"/>
  <c r="O12" i="15" s="1"/>
  <c r="P25" i="15"/>
  <c r="Q7" i="15"/>
  <c r="P7" i="15"/>
  <c r="O7" i="15" s="1"/>
  <c r="Q39" i="15"/>
  <c r="P39" i="15"/>
  <c r="B39" i="15" s="1"/>
  <c r="Q18" i="15"/>
  <c r="P18" i="15"/>
  <c r="O18" i="15" s="1"/>
  <c r="Q41" i="15"/>
  <c r="P41" i="15"/>
  <c r="Q19" i="15"/>
  <c r="P19" i="15"/>
  <c r="O19" i="15" s="1"/>
  <c r="Q46" i="15"/>
  <c r="P46" i="15"/>
  <c r="B46" i="15" s="1"/>
  <c r="Q38" i="15"/>
  <c r="P38" i="15"/>
  <c r="B38" i="15" s="1"/>
  <c r="Q40" i="15"/>
  <c r="P40" i="15"/>
  <c r="B40" i="15" s="1"/>
  <c r="Q43" i="15"/>
  <c r="P43" i="15"/>
  <c r="Q42" i="15"/>
  <c r="P42" i="15"/>
  <c r="B42" i="15" s="1"/>
  <c r="P17" i="15"/>
  <c r="O17" i="15" s="1"/>
  <c r="Q24" i="15"/>
  <c r="P24" i="15"/>
  <c r="O24" i="15" s="1"/>
  <c r="P36" i="15"/>
  <c r="Q22" i="15"/>
  <c r="P22" i="15"/>
  <c r="O22" i="15" s="1"/>
  <c r="P35" i="15"/>
  <c r="Q37" i="15"/>
  <c r="P37" i="15"/>
  <c r="B37" i="15" s="1"/>
  <c r="Q44" i="15"/>
  <c r="P44" i="15"/>
  <c r="B44" i="15" s="1"/>
  <c r="P31" i="15"/>
  <c r="O31" i="15" s="1"/>
  <c r="P34" i="15"/>
  <c r="O34" i="15" s="1"/>
  <c r="Q48" i="15"/>
  <c r="P48" i="15"/>
  <c r="Q20" i="15"/>
  <c r="P20" i="15"/>
  <c r="O20" i="15" s="1"/>
  <c r="Q45" i="15"/>
  <c r="P45" i="15"/>
  <c r="Q23" i="15"/>
  <c r="P23" i="15"/>
  <c r="O23" i="15" s="1"/>
  <c r="Q4" i="15"/>
  <c r="P4" i="15"/>
  <c r="O4" i="15" s="1"/>
  <c r="Q3" i="15"/>
  <c r="P3" i="15"/>
  <c r="O3" i="15" s="1"/>
  <c r="Q16" i="15"/>
  <c r="P16" i="15"/>
  <c r="O16" i="15" s="1"/>
  <c r="Q9" i="15"/>
  <c r="P9" i="15"/>
  <c r="O9" i="15" s="1"/>
  <c r="Q28" i="15"/>
  <c r="P28" i="15"/>
  <c r="O28" i="15" s="1"/>
  <c r="Q10" i="15"/>
  <c r="P10" i="15"/>
  <c r="O10" i="15" s="1"/>
  <c r="Q13" i="15"/>
  <c r="P13" i="15"/>
  <c r="O13" i="15" s="1"/>
  <c r="Q21" i="15"/>
  <c r="P21" i="15"/>
  <c r="O21" i="15" s="1"/>
  <c r="Q6" i="15"/>
  <c r="P6" i="15"/>
  <c r="O6" i="15" s="1"/>
  <c r="P33" i="15"/>
  <c r="O33" i="15" s="1"/>
  <c r="Q27" i="15"/>
  <c r="P27" i="15"/>
  <c r="O27" i="15" s="1"/>
  <c r="Q26" i="15"/>
  <c r="P26" i="15"/>
  <c r="O26" i="15" s="1"/>
  <c r="P32" i="15"/>
  <c r="P14" i="15"/>
  <c r="O14" i="15" s="1"/>
  <c r="Q11" i="15"/>
  <c r="P11" i="15"/>
  <c r="O11" i="15" s="1"/>
  <c r="Q29" i="15"/>
  <c r="P29" i="15"/>
  <c r="O29" i="15" s="1"/>
  <c r="P30" i="15"/>
  <c r="O30" i="15" s="1"/>
  <c r="Q15" i="15"/>
  <c r="P15" i="15"/>
  <c r="O15" i="15" s="1"/>
  <c r="Q57" i="13"/>
  <c r="P57" i="13"/>
  <c r="O57" i="13" s="1"/>
  <c r="Q56" i="13"/>
  <c r="P56" i="13"/>
  <c r="O56" i="13" s="1"/>
  <c r="Q55" i="13"/>
  <c r="P55" i="13"/>
  <c r="O55" i="13" s="1"/>
  <c r="Q54" i="13"/>
  <c r="P54" i="13"/>
  <c r="B54" i="13" s="1"/>
  <c r="Q53" i="13"/>
  <c r="P53" i="13"/>
  <c r="B53" i="13" s="1"/>
  <c r="Q52" i="13"/>
  <c r="P52" i="13"/>
  <c r="O52" i="13" s="1"/>
  <c r="Q51" i="13"/>
  <c r="P51" i="13"/>
  <c r="O51" i="13" s="1"/>
  <c r="Q39" i="13"/>
  <c r="Q23" i="13"/>
  <c r="P23" i="13"/>
  <c r="O23" i="13" s="1"/>
  <c r="P42" i="13"/>
  <c r="P40" i="13"/>
  <c r="P15" i="13"/>
  <c r="O15" i="13" s="1"/>
  <c r="P35" i="13"/>
  <c r="P27" i="13"/>
  <c r="O27" i="13" s="1"/>
  <c r="Q49" i="13"/>
  <c r="P49" i="13"/>
  <c r="B49" i="13" s="1"/>
  <c r="Q6" i="13"/>
  <c r="P7" i="13"/>
  <c r="O7" i="13" s="1"/>
  <c r="P32" i="13"/>
  <c r="O32" i="13" s="1"/>
  <c r="P36" i="13"/>
  <c r="Q43" i="13"/>
  <c r="P43" i="13"/>
  <c r="P11" i="13"/>
  <c r="O11" i="13" s="1"/>
  <c r="Q16" i="13"/>
  <c r="P44" i="13"/>
  <c r="P48" i="13"/>
  <c r="P47" i="13"/>
  <c r="P9" i="13"/>
  <c r="O9" i="13" s="1"/>
  <c r="Q25" i="13"/>
  <c r="P13" i="13"/>
  <c r="O13" i="13" s="1"/>
  <c r="P45" i="13"/>
  <c r="Q15" i="13"/>
  <c r="P8" i="13"/>
  <c r="O8" i="13" s="1"/>
  <c r="P28" i="13"/>
  <c r="O28" i="13" s="1"/>
  <c r="Q40" i="13"/>
  <c r="Q37" i="13"/>
  <c r="P37" i="13"/>
  <c r="P46" i="13"/>
  <c r="Q17" i="13"/>
  <c r="P34" i="13"/>
  <c r="O34" i="13" s="1"/>
  <c r="Q24" i="13"/>
  <c r="P3" i="13"/>
  <c r="O3" i="13" s="1"/>
  <c r="Q36" i="13"/>
  <c r="P29" i="13"/>
  <c r="O29" i="13" s="1"/>
  <c r="P20" i="13"/>
  <c r="O20" i="13" s="1"/>
  <c r="Q50" i="13"/>
  <c r="P50" i="13"/>
  <c r="Q41" i="13"/>
  <c r="P41" i="13"/>
  <c r="Q38" i="13"/>
  <c r="P19" i="13"/>
  <c r="O19" i="13" s="1"/>
  <c r="Q21" i="13"/>
  <c r="P33" i="13"/>
  <c r="O33" i="13" s="1"/>
  <c r="Q35" i="13"/>
  <c r="P38" i="13"/>
  <c r="P16" i="13"/>
  <c r="O16" i="13" s="1"/>
  <c r="Q20" i="13"/>
  <c r="P39" i="13"/>
  <c r="Q22" i="13"/>
  <c r="P12" i="13"/>
  <c r="O12" i="13" s="1"/>
  <c r="P22" i="13"/>
  <c r="O22" i="13" s="1"/>
  <c r="P21" i="13"/>
  <c r="O21" i="13" s="1"/>
  <c r="Q30" i="13"/>
  <c r="P30" i="13"/>
  <c r="O30" i="13" s="1"/>
  <c r="P10" i="13"/>
  <c r="O10" i="13" s="1"/>
  <c r="P26" i="13"/>
  <c r="O26" i="13" s="1"/>
  <c r="P18" i="13"/>
  <c r="O18" i="13" s="1"/>
  <c r="Q26" i="13"/>
  <c r="Q7" i="13"/>
  <c r="P25" i="13"/>
  <c r="O25" i="13" s="1"/>
  <c r="Q14" i="13"/>
  <c r="P31" i="13"/>
  <c r="O31" i="13" s="1"/>
  <c r="P24" i="13"/>
  <c r="O24" i="13" s="1"/>
  <c r="Q4" i="13"/>
  <c r="P5" i="13"/>
  <c r="O5" i="13" s="1"/>
  <c r="Q3" i="13"/>
  <c r="P6" i="13"/>
  <c r="O6" i="13" s="1"/>
  <c r="Q19" i="13"/>
  <c r="P14" i="13"/>
  <c r="O14" i="13" s="1"/>
  <c r="P17" i="13"/>
  <c r="O17" i="13" s="1"/>
  <c r="Q5" i="13"/>
  <c r="P4" i="13"/>
  <c r="O4" i="13" s="1"/>
  <c r="Q60" i="11"/>
  <c r="P60" i="11"/>
  <c r="O60" i="11" s="1"/>
  <c r="Q59" i="11"/>
  <c r="P59" i="11"/>
  <c r="O59" i="11" s="1"/>
  <c r="Q58" i="11"/>
  <c r="P58" i="11"/>
  <c r="O58" i="11" s="1"/>
  <c r="Q57" i="11"/>
  <c r="P57" i="11"/>
  <c r="B57" i="11" s="1"/>
  <c r="Q56" i="11"/>
  <c r="P56" i="11"/>
  <c r="O56" i="11" s="1"/>
  <c r="Q55" i="11"/>
  <c r="P55" i="11"/>
  <c r="O55" i="11" s="1"/>
  <c r="Q54" i="11"/>
  <c r="P54" i="11"/>
  <c r="O54" i="11" s="1"/>
  <c r="Q53" i="11"/>
  <c r="P53" i="11"/>
  <c r="B53" i="11" s="1"/>
  <c r="Q52" i="11"/>
  <c r="P52" i="11"/>
  <c r="O52" i="11" s="1"/>
  <c r="Q51" i="11"/>
  <c r="P51" i="11"/>
  <c r="O51" i="11" s="1"/>
  <c r="Q49" i="11"/>
  <c r="P49" i="11"/>
  <c r="O49" i="11" s="1"/>
  <c r="Q44" i="11"/>
  <c r="P44" i="11"/>
  <c r="O44" i="11" s="1"/>
  <c r="Q45" i="11"/>
  <c r="P45" i="11"/>
  <c r="O45" i="11" s="1"/>
  <c r="Q47" i="11"/>
  <c r="P47" i="11"/>
  <c r="O47" i="11" s="1"/>
  <c r="P14" i="11"/>
  <c r="O14" i="11" s="1"/>
  <c r="Q39" i="11"/>
  <c r="P39" i="11"/>
  <c r="B39" i="11" s="1"/>
  <c r="P5" i="11"/>
  <c r="O5" i="11" s="1"/>
  <c r="Q21" i="11"/>
  <c r="P21" i="11"/>
  <c r="O21" i="11" s="1"/>
  <c r="P18" i="11"/>
  <c r="O18" i="11" s="1"/>
  <c r="Q40" i="11"/>
  <c r="P40" i="11"/>
  <c r="Q43" i="11"/>
  <c r="P43" i="11"/>
  <c r="O43" i="11" s="1"/>
  <c r="Q25" i="11"/>
  <c r="P25" i="11"/>
  <c r="O25" i="11" s="1"/>
  <c r="P34" i="11"/>
  <c r="O34" i="11" s="1"/>
  <c r="Q23" i="11"/>
  <c r="P23" i="11"/>
  <c r="O23" i="11" s="1"/>
  <c r="Q46" i="11"/>
  <c r="P46" i="11"/>
  <c r="O46" i="11" s="1"/>
  <c r="P29" i="11"/>
  <c r="Q22" i="11"/>
  <c r="P22" i="11"/>
  <c r="O22" i="11" s="1"/>
  <c r="P30" i="11"/>
  <c r="O30" i="11" s="1"/>
  <c r="P15" i="11"/>
  <c r="Q3" i="11"/>
  <c r="P3" i="11"/>
  <c r="O3" i="11" s="1"/>
  <c r="Q48" i="11"/>
  <c r="P48" i="11"/>
  <c r="O48" i="11" s="1"/>
  <c r="Q27" i="11"/>
  <c r="P27" i="11"/>
  <c r="O27" i="11" s="1"/>
  <c r="P7" i="11"/>
  <c r="O7" i="11" s="1"/>
  <c r="P35" i="11"/>
  <c r="O35" i="11" s="1"/>
  <c r="P9" i="11"/>
  <c r="O9" i="11" s="1"/>
  <c r="P37" i="11"/>
  <c r="Q41" i="11"/>
  <c r="P41" i="11"/>
  <c r="P13" i="11"/>
  <c r="Q28" i="11"/>
  <c r="P28" i="11"/>
  <c r="O28" i="11" s="1"/>
  <c r="P36" i="11"/>
  <c r="O36" i="11" s="1"/>
  <c r="Q42" i="11"/>
  <c r="P42" i="11"/>
  <c r="Q32" i="11"/>
  <c r="P32" i="11"/>
  <c r="O32" i="11" s="1"/>
  <c r="Q26" i="11"/>
  <c r="P26" i="11"/>
  <c r="O26" i="11" s="1"/>
  <c r="P11" i="11"/>
  <c r="O11" i="11" s="1"/>
  <c r="Q24" i="11"/>
  <c r="P24" i="11"/>
  <c r="O24" i="11" s="1"/>
  <c r="P4" i="11"/>
  <c r="O4" i="11" s="1"/>
  <c r="P12" i="11"/>
  <c r="Q50" i="11"/>
  <c r="P50" i="11"/>
  <c r="B50" i="11" s="1"/>
  <c r="P38" i="11"/>
  <c r="Q33" i="11"/>
  <c r="P33" i="11"/>
  <c r="O33" i="11" s="1"/>
  <c r="P31" i="11"/>
  <c r="P10" i="11"/>
  <c r="O10" i="11" s="1"/>
  <c r="P20" i="11"/>
  <c r="O20" i="11" s="1"/>
  <c r="P6" i="11"/>
  <c r="O6" i="11" s="1"/>
  <c r="P17" i="11"/>
  <c r="O17" i="11" s="1"/>
  <c r="P8" i="11"/>
  <c r="O8" i="11" s="1"/>
  <c r="P19" i="11"/>
  <c r="O19" i="11" s="1"/>
  <c r="P16" i="11"/>
  <c r="O16" i="11" s="1"/>
  <c r="Q77" i="9"/>
  <c r="P77" i="9"/>
  <c r="O77" i="9" s="1"/>
  <c r="Q76" i="9"/>
  <c r="P76" i="9"/>
  <c r="O76" i="9" s="1"/>
  <c r="Q75" i="9"/>
  <c r="P75" i="9"/>
  <c r="O75" i="9" s="1"/>
  <c r="Q74" i="9"/>
  <c r="P74" i="9"/>
  <c r="O74" i="9" s="1"/>
  <c r="Q73" i="9"/>
  <c r="P73" i="9"/>
  <c r="O73" i="9" s="1"/>
  <c r="Q72" i="9"/>
  <c r="P72" i="9"/>
  <c r="O72" i="9" s="1"/>
  <c r="Q71" i="9"/>
  <c r="P71" i="9"/>
  <c r="O71" i="9" s="1"/>
  <c r="Q70" i="9"/>
  <c r="P70" i="9"/>
  <c r="O70" i="9" s="1"/>
  <c r="Q69" i="9"/>
  <c r="P69" i="9"/>
  <c r="O69" i="9" s="1"/>
  <c r="Q68" i="9"/>
  <c r="P68" i="9"/>
  <c r="B68" i="9" s="1"/>
  <c r="Q67" i="9"/>
  <c r="P67" i="9"/>
  <c r="O67" i="9" s="1"/>
  <c r="P41" i="9"/>
  <c r="O41" i="9" s="1"/>
  <c r="Q22" i="9"/>
  <c r="P22" i="9"/>
  <c r="O22" i="9" s="1"/>
  <c r="Q30" i="9"/>
  <c r="P30" i="9"/>
  <c r="O30" i="9" s="1"/>
  <c r="Q8" i="9"/>
  <c r="P8" i="9"/>
  <c r="O8" i="9" s="1"/>
  <c r="P27" i="9"/>
  <c r="O27" i="9" s="1"/>
  <c r="Q18" i="9"/>
  <c r="P18" i="9"/>
  <c r="O18" i="9" s="1"/>
  <c r="Q52" i="9"/>
  <c r="P52" i="9"/>
  <c r="Q61" i="9"/>
  <c r="P61" i="9"/>
  <c r="O61" i="9" s="1"/>
  <c r="P24" i="9"/>
  <c r="O24" i="9" s="1"/>
  <c r="Q6" i="9"/>
  <c r="P6" i="9"/>
  <c r="O6" i="9" s="1"/>
  <c r="P43" i="9"/>
  <c r="O43" i="9" s="1"/>
  <c r="P5" i="9"/>
  <c r="O5" i="9" s="1"/>
  <c r="Q60" i="9"/>
  <c r="P60" i="9"/>
  <c r="O60" i="9" s="1"/>
  <c r="P11" i="9"/>
  <c r="Q35" i="9"/>
  <c r="P35" i="9"/>
  <c r="O35" i="9" s="1"/>
  <c r="Q45" i="9"/>
  <c r="P45" i="9"/>
  <c r="B45" i="9" s="1"/>
  <c r="Q56" i="9"/>
  <c r="P56" i="9"/>
  <c r="O56" i="9" s="1"/>
  <c r="Q65" i="9"/>
  <c r="P65" i="9"/>
  <c r="O65" i="9" s="1"/>
  <c r="Q20" i="9"/>
  <c r="P20" i="9"/>
  <c r="O20" i="9" s="1"/>
  <c r="Q36" i="9"/>
  <c r="P36" i="9"/>
  <c r="O36" i="9" s="1"/>
  <c r="P40" i="9"/>
  <c r="O40" i="9" s="1"/>
  <c r="Q23" i="9"/>
  <c r="P23" i="9"/>
  <c r="O23" i="9" s="1"/>
  <c r="P42" i="9"/>
  <c r="O42" i="9" s="1"/>
  <c r="Q57" i="9"/>
  <c r="P57" i="9"/>
  <c r="O57" i="9" s="1"/>
  <c r="Q49" i="9"/>
  <c r="P49" i="9"/>
  <c r="Q10" i="9"/>
  <c r="P10" i="9"/>
  <c r="O10" i="9" s="1"/>
  <c r="Q54" i="9"/>
  <c r="P54" i="9"/>
  <c r="O54" i="9" s="1"/>
  <c r="Q51" i="9"/>
  <c r="P51" i="9"/>
  <c r="B51" i="9" s="1"/>
  <c r="P38" i="9"/>
  <c r="O38" i="9" s="1"/>
  <c r="P16" i="9"/>
  <c r="O16" i="9" s="1"/>
  <c r="Q58" i="9"/>
  <c r="P58" i="9"/>
  <c r="O58" i="9" s="1"/>
  <c r="P15" i="9"/>
  <c r="O15" i="9" s="1"/>
  <c r="Q64" i="9"/>
  <c r="P64" i="9"/>
  <c r="O64" i="9" s="1"/>
  <c r="Q55" i="9"/>
  <c r="P55" i="9"/>
  <c r="O55" i="9" s="1"/>
  <c r="Q21" i="9"/>
  <c r="P21" i="9"/>
  <c r="O21" i="9" s="1"/>
  <c r="Q33" i="9"/>
  <c r="P33" i="9"/>
  <c r="O33" i="9" s="1"/>
  <c r="P26" i="9"/>
  <c r="O26" i="9" s="1"/>
  <c r="Q50" i="9"/>
  <c r="P50" i="9"/>
  <c r="B50" i="9" s="1"/>
  <c r="Q62" i="9"/>
  <c r="P62" i="9"/>
  <c r="O62" i="9" s="1"/>
  <c r="Q47" i="9"/>
  <c r="P47" i="9"/>
  <c r="P44" i="9"/>
  <c r="O44" i="9" s="1"/>
  <c r="Q48" i="9"/>
  <c r="P48" i="9"/>
  <c r="Q14" i="9"/>
  <c r="P14" i="9"/>
  <c r="O14" i="9" s="1"/>
  <c r="Q13" i="9"/>
  <c r="P13" i="9"/>
  <c r="O13" i="9" s="1"/>
  <c r="Q59" i="9"/>
  <c r="P59" i="9"/>
  <c r="O59" i="9" s="1"/>
  <c r="Q66" i="9"/>
  <c r="P66" i="9"/>
  <c r="O66" i="9" s="1"/>
  <c r="Q63" i="9"/>
  <c r="P63" i="9"/>
  <c r="O63" i="9" s="1"/>
  <c r="P37" i="9"/>
  <c r="O37" i="9" s="1"/>
  <c r="Q12" i="9"/>
  <c r="P12" i="9"/>
  <c r="O12" i="9" s="1"/>
  <c r="P25" i="9"/>
  <c r="O25" i="9" s="1"/>
  <c r="P39" i="9"/>
  <c r="O39" i="9" s="1"/>
  <c r="P34" i="9"/>
  <c r="O34" i="9" s="1"/>
  <c r="Q53" i="9"/>
  <c r="P53" i="9"/>
  <c r="B53" i="9" s="1"/>
  <c r="Q17" i="9"/>
  <c r="P17" i="9"/>
  <c r="O17" i="9" s="1"/>
  <c r="Q7" i="9"/>
  <c r="P7" i="9"/>
  <c r="O7" i="9" s="1"/>
  <c r="Q19" i="9"/>
  <c r="P19" i="9"/>
  <c r="O19" i="9" s="1"/>
  <c r="Q29" i="9"/>
  <c r="P29" i="9"/>
  <c r="O29" i="9" s="1"/>
  <c r="Q9" i="9"/>
  <c r="P9" i="9"/>
  <c r="O9" i="9" s="1"/>
  <c r="Q46" i="9"/>
  <c r="P46" i="9"/>
  <c r="B46" i="9" s="1"/>
  <c r="Q3" i="9"/>
  <c r="P3" i="9"/>
  <c r="O3" i="9" s="1"/>
  <c r="Q31" i="9"/>
  <c r="P31" i="9"/>
  <c r="O31" i="9" s="1"/>
  <c r="P28" i="9"/>
  <c r="O28" i="9" s="1"/>
  <c r="Q32" i="9"/>
  <c r="P32" i="9"/>
  <c r="O32" i="9" s="1"/>
  <c r="Q4" i="9"/>
  <c r="P4" i="9"/>
  <c r="O4" i="9" s="1"/>
  <c r="Q50" i="7"/>
  <c r="P50" i="7"/>
  <c r="O50" i="7" s="1"/>
  <c r="Q49" i="7"/>
  <c r="P49" i="7"/>
  <c r="O49" i="7" s="1"/>
  <c r="Q48" i="7"/>
  <c r="P48" i="7"/>
  <c r="O48" i="7" s="1"/>
  <c r="Q47" i="7"/>
  <c r="P47" i="7"/>
  <c r="O47" i="7" s="1"/>
  <c r="Q46" i="7"/>
  <c r="P46" i="7"/>
  <c r="O46" i="7" s="1"/>
  <c r="Q45" i="7"/>
  <c r="P45" i="7"/>
  <c r="O45" i="7" s="1"/>
  <c r="Q44" i="7"/>
  <c r="P44" i="7"/>
  <c r="O44" i="7" s="1"/>
  <c r="Q43" i="7"/>
  <c r="P43" i="7"/>
  <c r="O43" i="7" s="1"/>
  <c r="Q42" i="7"/>
  <c r="P42" i="7"/>
  <c r="O42" i="7" s="1"/>
  <c r="Q41" i="7"/>
  <c r="P41" i="7"/>
  <c r="O41" i="7" s="1"/>
  <c r="Q39" i="7"/>
  <c r="P39" i="7"/>
  <c r="O39" i="7" s="1"/>
  <c r="Q37" i="7"/>
  <c r="P37" i="7"/>
  <c r="O37" i="7" s="1"/>
  <c r="Q32" i="7"/>
  <c r="P32" i="7"/>
  <c r="O32" i="7" s="1"/>
  <c r="Q40" i="7"/>
  <c r="P40" i="7"/>
  <c r="O40" i="7" s="1"/>
  <c r="Q36" i="7"/>
  <c r="P36" i="7"/>
  <c r="O36" i="7" s="1"/>
  <c r="Q35" i="7"/>
  <c r="P35" i="7"/>
  <c r="Q27" i="7"/>
  <c r="P27" i="7"/>
  <c r="O27" i="7" s="1"/>
  <c r="Q8" i="7"/>
  <c r="P8" i="7"/>
  <c r="O8" i="7" s="1"/>
  <c r="P18" i="7"/>
  <c r="O18" i="7" s="1"/>
  <c r="P12" i="7"/>
  <c r="O12" i="7" s="1"/>
  <c r="Q14" i="7"/>
  <c r="P14" i="7"/>
  <c r="Q4" i="7"/>
  <c r="P4" i="7"/>
  <c r="O4" i="7" s="1"/>
  <c r="P21" i="7"/>
  <c r="Q34" i="7"/>
  <c r="P34" i="7"/>
  <c r="O34" i="7" s="1"/>
  <c r="Q7" i="7"/>
  <c r="P7" i="7"/>
  <c r="O7" i="7" s="1"/>
  <c r="Q13" i="7"/>
  <c r="P13" i="7"/>
  <c r="O13" i="7" s="1"/>
  <c r="Q38" i="7"/>
  <c r="P38" i="7"/>
  <c r="O38" i="7" s="1"/>
  <c r="Q28" i="7"/>
  <c r="P28" i="7"/>
  <c r="O28" i="7" s="1"/>
  <c r="Q31" i="7"/>
  <c r="P31" i="7"/>
  <c r="O31" i="7" s="1"/>
  <c r="Q23" i="7"/>
  <c r="P23" i="7"/>
  <c r="P20" i="7"/>
  <c r="Q33" i="7"/>
  <c r="P33" i="7"/>
  <c r="O33" i="7" s="1"/>
  <c r="Q25" i="7"/>
  <c r="P25" i="7"/>
  <c r="Q9" i="7"/>
  <c r="P9" i="7"/>
  <c r="O9" i="7" s="1"/>
  <c r="P17" i="7"/>
  <c r="Q30" i="7"/>
  <c r="P30" i="7"/>
  <c r="P16" i="7"/>
  <c r="Q24" i="7"/>
  <c r="P24" i="7"/>
  <c r="O24" i="7" s="1"/>
  <c r="Q29" i="7"/>
  <c r="P29" i="7"/>
  <c r="Q22" i="7"/>
  <c r="P22" i="7"/>
  <c r="P15" i="7"/>
  <c r="Q26" i="7"/>
  <c r="P26" i="7"/>
  <c r="O26" i="7" s="1"/>
  <c r="Q3" i="7"/>
  <c r="P3" i="7"/>
  <c r="Q10" i="7"/>
  <c r="P10" i="7"/>
  <c r="Q11" i="7"/>
  <c r="P11" i="7"/>
  <c r="O11" i="7" s="1"/>
  <c r="Q5" i="7"/>
  <c r="P5" i="7"/>
  <c r="P19" i="7"/>
  <c r="Q6" i="7"/>
  <c r="P6" i="7"/>
  <c r="O6" i="7" s="1"/>
  <c r="Q56" i="5"/>
  <c r="Q55" i="5"/>
  <c r="Q54" i="5"/>
  <c r="Q53" i="5"/>
  <c r="Q52" i="5"/>
  <c r="Q51" i="5"/>
  <c r="Q50" i="5"/>
  <c r="Q49" i="5"/>
  <c r="Q48" i="5"/>
  <c r="Q3" i="5"/>
  <c r="Q22" i="5"/>
  <c r="Q38" i="5"/>
  <c r="Q47" i="5"/>
  <c r="Q7" i="5"/>
  <c r="Q4" i="5"/>
  <c r="Q26" i="5"/>
  <c r="Q36" i="5"/>
  <c r="Q37" i="5"/>
  <c r="Q46" i="5"/>
  <c r="Q41" i="5"/>
  <c r="Q25" i="5"/>
  <c r="Q11" i="5"/>
  <c r="Q34" i="5"/>
  <c r="Q40" i="5"/>
  <c r="Q23" i="5"/>
  <c r="Q44" i="5"/>
  <c r="Q45" i="5"/>
  <c r="Q10" i="5"/>
  <c r="Q42" i="5"/>
  <c r="Q43" i="5"/>
  <c r="Q5" i="5"/>
  <c r="Q35" i="5"/>
  <c r="Q39" i="5"/>
  <c r="Q8" i="5"/>
  <c r="Q24" i="5"/>
  <c r="Q6" i="5"/>
  <c r="Q9" i="5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1" i="3"/>
  <c r="Q19" i="3"/>
  <c r="Q20" i="3"/>
  <c r="Q15" i="3"/>
  <c r="Q12" i="3"/>
  <c r="Q13" i="3"/>
  <c r="Q3" i="3"/>
  <c r="Q22" i="3"/>
  <c r="Q4" i="3"/>
  <c r="Q17" i="3"/>
  <c r="Q18" i="3"/>
  <c r="Q16" i="3"/>
  <c r="Q5" i="3"/>
  <c r="Q14" i="3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15" i="1"/>
  <c r="Q5" i="1"/>
  <c r="Q25" i="1"/>
  <c r="Q18" i="1"/>
  <c r="Q22" i="1"/>
  <c r="Q26" i="1"/>
  <c r="Q21" i="1"/>
  <c r="Q24" i="1"/>
  <c r="Q20" i="1"/>
  <c r="Q27" i="1"/>
  <c r="Q23" i="1"/>
  <c r="Q19" i="1"/>
  <c r="Q3" i="1"/>
  <c r="Q14" i="1"/>
  <c r="Q16" i="1"/>
  <c r="Q17" i="1"/>
  <c r="Q10" i="1"/>
  <c r="Q7" i="1"/>
  <c r="Q6" i="1"/>
  <c r="Q4" i="1"/>
  <c r="O47" i="13" l="1"/>
  <c r="B47" i="13"/>
  <c r="O42" i="13"/>
  <c r="B42" i="13"/>
  <c r="O38" i="13"/>
  <c r="B38" i="13"/>
  <c r="O41" i="13"/>
  <c r="B41" i="13"/>
  <c r="O46" i="13"/>
  <c r="B46" i="13"/>
  <c r="O48" i="13"/>
  <c r="B48" i="13"/>
  <c r="O36" i="13"/>
  <c r="B36" i="13"/>
  <c r="O37" i="13"/>
  <c r="B37" i="13"/>
  <c r="O45" i="13"/>
  <c r="B45" i="13"/>
  <c r="O44" i="13"/>
  <c r="B44" i="13"/>
  <c r="O35" i="13"/>
  <c r="B35" i="13"/>
  <c r="O39" i="13"/>
  <c r="B39" i="13"/>
  <c r="O43" i="13"/>
  <c r="B43" i="13"/>
  <c r="O40" i="13"/>
  <c r="B40" i="13"/>
  <c r="O35" i="15"/>
  <c r="O32" i="15"/>
  <c r="O36" i="15"/>
  <c r="O25" i="15"/>
  <c r="O11" i="9"/>
  <c r="O15" i="25"/>
  <c r="O18" i="25"/>
  <c r="O12" i="25"/>
  <c r="O8" i="25"/>
  <c r="O11" i="25"/>
  <c r="O19" i="25"/>
  <c r="O13" i="11"/>
  <c r="O37" i="11"/>
  <c r="O29" i="11"/>
  <c r="O40" i="11"/>
  <c r="B40" i="11"/>
  <c r="O31" i="11"/>
  <c r="O38" i="11"/>
  <c r="O12" i="11"/>
  <c r="O42" i="11"/>
  <c r="B42" i="11"/>
  <c r="O41" i="11"/>
  <c r="B41" i="11"/>
  <c r="O15" i="11"/>
  <c r="O23" i="25"/>
  <c r="O13" i="25"/>
  <c r="O32" i="25"/>
  <c r="B32" i="25"/>
  <c r="O17" i="25"/>
  <c r="O34" i="25"/>
  <c r="B34" i="25"/>
  <c r="O37" i="25"/>
  <c r="B37" i="25"/>
  <c r="O30" i="25"/>
  <c r="B30" i="25"/>
  <c r="O20" i="25"/>
  <c r="O31" i="25"/>
  <c r="B31" i="25"/>
  <c r="O26" i="25"/>
  <c r="O25" i="25"/>
  <c r="O27" i="25"/>
  <c r="O5" i="7"/>
  <c r="O22" i="7"/>
  <c r="O23" i="7"/>
  <c r="O21" i="7"/>
  <c r="O50" i="13"/>
  <c r="B50" i="13"/>
  <c r="O41" i="15"/>
  <c r="B41" i="15"/>
  <c r="O45" i="15"/>
  <c r="B45" i="15"/>
  <c r="O48" i="15"/>
  <c r="B48" i="15"/>
  <c r="O43" i="15"/>
  <c r="B43" i="15"/>
  <c r="O47" i="9"/>
  <c r="B47" i="9"/>
  <c r="O49" i="9"/>
  <c r="B49" i="9"/>
  <c r="O52" i="9"/>
  <c r="B52" i="9"/>
  <c r="O48" i="9"/>
  <c r="B48" i="9"/>
  <c r="O39" i="15"/>
  <c r="O38" i="15"/>
  <c r="O37" i="15"/>
  <c r="O14" i="7"/>
  <c r="B54" i="21"/>
  <c r="B58" i="21"/>
  <c r="B47" i="21"/>
  <c r="B55" i="21"/>
  <c r="B57" i="21"/>
  <c r="B46" i="21"/>
  <c r="B50" i="21"/>
  <c r="B62" i="21"/>
  <c r="U3" i="13"/>
  <c r="O58" i="17"/>
  <c r="B60" i="11"/>
  <c r="B56" i="11"/>
  <c r="B52" i="11"/>
  <c r="B49" i="15"/>
  <c r="B41" i="25"/>
  <c r="B60" i="21"/>
  <c r="B56" i="21"/>
  <c r="B52" i="21"/>
  <c r="B48" i="21"/>
  <c r="B56" i="13"/>
  <c r="B52" i="13"/>
  <c r="B74" i="9"/>
  <c r="B70" i="9"/>
  <c r="B59" i="11"/>
  <c r="B55" i="11"/>
  <c r="B51" i="11"/>
  <c r="B40" i="25"/>
  <c r="B59" i="21"/>
  <c r="B51" i="21"/>
  <c r="B55" i="15"/>
  <c r="B51" i="15"/>
  <c r="B55" i="13"/>
  <c r="B51" i="13"/>
  <c r="B77" i="9"/>
  <c r="B73" i="9"/>
  <c r="B69" i="9"/>
  <c r="B58" i="11"/>
  <c r="B54" i="11"/>
  <c r="B39" i="25"/>
  <c r="B58" i="15"/>
  <c r="B50" i="15"/>
  <c r="B76" i="9"/>
  <c r="B72" i="9"/>
  <c r="B38" i="25"/>
  <c r="B61" i="21"/>
  <c r="B53" i="21"/>
  <c r="B49" i="21"/>
  <c r="B62" i="17"/>
  <c r="B57" i="15"/>
  <c r="B53" i="15"/>
  <c r="B57" i="13"/>
  <c r="B75" i="9"/>
  <c r="B71" i="9"/>
  <c r="B67" i="9"/>
  <c r="B47" i="11"/>
  <c r="B43" i="11"/>
  <c r="B48" i="11"/>
  <c r="B44" i="11"/>
  <c r="B49" i="11"/>
  <c r="B45" i="11"/>
  <c r="B46" i="11"/>
  <c r="B54" i="9"/>
  <c r="B61" i="9"/>
  <c r="B55" i="9"/>
  <c r="B62" i="9"/>
  <c r="B58" i="9"/>
  <c r="B63" i="9"/>
  <c r="B64" i="9"/>
  <c r="B59" i="9"/>
  <c r="B66" i="9"/>
  <c r="B65" i="9"/>
  <c r="B60" i="9"/>
  <c r="B56" i="9"/>
  <c r="B57" i="9"/>
  <c r="O28" i="25"/>
  <c r="O36" i="25"/>
  <c r="O35" i="25"/>
  <c r="O33" i="25"/>
  <c r="O57" i="17"/>
  <c r="O41" i="17"/>
  <c r="O38" i="17"/>
  <c r="O55" i="17"/>
  <c r="O32" i="17"/>
  <c r="O54" i="17"/>
  <c r="O3" i="17"/>
  <c r="O52" i="17"/>
  <c r="O12" i="17"/>
  <c r="O13" i="17"/>
  <c r="O25" i="17"/>
  <c r="O56" i="17"/>
  <c r="O30" i="17"/>
  <c r="O33" i="17"/>
  <c r="O48" i="17"/>
  <c r="O19" i="17"/>
  <c r="O11" i="17"/>
  <c r="O53" i="17"/>
  <c r="O61" i="17"/>
  <c r="O50" i="17"/>
  <c r="O35" i="17"/>
  <c r="O54" i="15"/>
  <c r="O56" i="15"/>
  <c r="O44" i="15"/>
  <c r="O42" i="15"/>
  <c r="O40" i="15"/>
  <c r="O46" i="15"/>
  <c r="O47" i="15"/>
  <c r="O52" i="15"/>
  <c r="O49" i="13"/>
  <c r="O54" i="13"/>
  <c r="O53" i="13"/>
  <c r="O50" i="11"/>
  <c r="O39" i="11"/>
  <c r="O53" i="11"/>
  <c r="O57" i="11"/>
  <c r="O68" i="9"/>
  <c r="O46" i="9"/>
  <c r="O53" i="9"/>
  <c r="O50" i="9"/>
  <c r="O51" i="9"/>
  <c r="O45" i="9"/>
  <c r="O35" i="7"/>
  <c r="O19" i="7"/>
  <c r="O3" i="7"/>
  <c r="O15" i="7"/>
  <c r="O29" i="7"/>
  <c r="O16" i="7"/>
  <c r="O17" i="7"/>
  <c r="O25" i="7"/>
  <c r="O20" i="7"/>
  <c r="O10" i="7"/>
  <c r="O30" i="7"/>
  <c r="P22" i="5"/>
  <c r="B22" i="5" s="1"/>
  <c r="P27" i="5"/>
  <c r="P38" i="5"/>
  <c r="B38" i="5" s="1"/>
  <c r="O27" i="5" l="1"/>
  <c r="B27" i="5"/>
  <c r="W51" i="17"/>
  <c r="O38" i="5"/>
  <c r="O22" i="5"/>
  <c r="W64" i="26"/>
  <c r="U64" i="26"/>
  <c r="W63" i="26"/>
  <c r="U63" i="26"/>
  <c r="W62" i="26"/>
  <c r="U62" i="26"/>
  <c r="W58" i="26"/>
  <c r="U58" i="26"/>
  <c r="W57" i="26"/>
  <c r="U57" i="26"/>
  <c r="W56" i="26"/>
  <c r="U56" i="26"/>
  <c r="W55" i="26"/>
  <c r="U55" i="26"/>
  <c r="W54" i="26"/>
  <c r="U54" i="26"/>
  <c r="W53" i="26"/>
  <c r="U53" i="26"/>
  <c r="W52" i="26"/>
  <c r="U52" i="26"/>
  <c r="W50" i="26"/>
  <c r="U50" i="26"/>
  <c r="W49" i="26"/>
  <c r="U49" i="26"/>
  <c r="W48" i="26"/>
  <c r="U48" i="26"/>
  <c r="W47" i="26"/>
  <c r="U47" i="26"/>
  <c r="W46" i="26"/>
  <c r="U46" i="26"/>
  <c r="W45" i="26"/>
  <c r="U45" i="26"/>
  <c r="W44" i="26"/>
  <c r="U44" i="26"/>
  <c r="W43" i="26"/>
  <c r="U43" i="26"/>
  <c r="W42" i="26"/>
  <c r="U42" i="26"/>
  <c r="W40" i="26"/>
  <c r="U40" i="26"/>
  <c r="W39" i="26"/>
  <c r="U39" i="26"/>
  <c r="W38" i="26"/>
  <c r="U38" i="26"/>
  <c r="W37" i="26"/>
  <c r="U37" i="26"/>
  <c r="W35" i="26"/>
  <c r="U35" i="26"/>
  <c r="W33" i="26"/>
  <c r="U33" i="26"/>
  <c r="W32" i="26"/>
  <c r="U32" i="26"/>
  <c r="W31" i="26"/>
  <c r="U31" i="26"/>
  <c r="W30" i="26"/>
  <c r="U30" i="26"/>
  <c r="W29" i="26"/>
  <c r="U29" i="26"/>
  <c r="W28" i="26"/>
  <c r="U28" i="26"/>
  <c r="W27" i="26"/>
  <c r="U27" i="26"/>
  <c r="W26" i="26"/>
  <c r="U26" i="26"/>
  <c r="W25" i="26"/>
  <c r="U25" i="26"/>
  <c r="W24" i="26"/>
  <c r="U24" i="26"/>
  <c r="W23" i="26"/>
  <c r="U23" i="26"/>
  <c r="W22" i="26"/>
  <c r="U22" i="26"/>
  <c r="W21" i="26"/>
  <c r="U21" i="26"/>
  <c r="W19" i="26"/>
  <c r="U19" i="26"/>
  <c r="W18" i="26"/>
  <c r="U18" i="26"/>
  <c r="W17" i="26"/>
  <c r="U17" i="26"/>
  <c r="W16" i="26"/>
  <c r="U16" i="26"/>
  <c r="W15" i="26"/>
  <c r="U15" i="26"/>
  <c r="W14" i="26"/>
  <c r="U14" i="26"/>
  <c r="W13" i="26"/>
  <c r="U13" i="26"/>
  <c r="W12" i="26"/>
  <c r="U12" i="26"/>
  <c r="W11" i="26"/>
  <c r="U11" i="26"/>
  <c r="W9" i="26"/>
  <c r="U9" i="26"/>
  <c r="W7" i="26"/>
  <c r="U7" i="26"/>
  <c r="W5" i="26"/>
  <c r="U5" i="26"/>
  <c r="W4" i="26"/>
  <c r="U4" i="26"/>
  <c r="W63" i="25"/>
  <c r="U63" i="25"/>
  <c r="W62" i="25"/>
  <c r="U62" i="25"/>
  <c r="W58" i="25"/>
  <c r="U58" i="25"/>
  <c r="W57" i="25"/>
  <c r="U57" i="25"/>
  <c r="W56" i="25"/>
  <c r="U56" i="25"/>
  <c r="W55" i="25"/>
  <c r="U55" i="25"/>
  <c r="W54" i="25"/>
  <c r="U54" i="25"/>
  <c r="W53" i="25"/>
  <c r="U53" i="25"/>
  <c r="W52" i="25"/>
  <c r="U52" i="25"/>
  <c r="W51" i="25"/>
  <c r="U51" i="25"/>
  <c r="W50" i="25"/>
  <c r="U50" i="25"/>
  <c r="W49" i="25"/>
  <c r="U49" i="25"/>
  <c r="W48" i="25"/>
  <c r="U48" i="25"/>
  <c r="W47" i="25"/>
  <c r="U47" i="25"/>
  <c r="W45" i="25"/>
  <c r="U45" i="25"/>
  <c r="W44" i="25"/>
  <c r="U44" i="25"/>
  <c r="W43" i="25"/>
  <c r="U43" i="25"/>
  <c r="W42" i="25"/>
  <c r="U42" i="25"/>
  <c r="W40" i="25"/>
  <c r="U40" i="25"/>
  <c r="W39" i="25"/>
  <c r="U39" i="25"/>
  <c r="W38" i="25"/>
  <c r="U38" i="25"/>
  <c r="W37" i="25"/>
  <c r="U37" i="25"/>
  <c r="W35" i="25"/>
  <c r="U35" i="25"/>
  <c r="W33" i="25"/>
  <c r="U33" i="25"/>
  <c r="W32" i="25"/>
  <c r="U32" i="25"/>
  <c r="W31" i="25"/>
  <c r="U31" i="25"/>
  <c r="W30" i="25"/>
  <c r="U30" i="25"/>
  <c r="W29" i="25"/>
  <c r="U29" i="25"/>
  <c r="W28" i="25"/>
  <c r="U28" i="25"/>
  <c r="W27" i="25"/>
  <c r="U27" i="25"/>
  <c r="W26" i="25"/>
  <c r="U26" i="25"/>
  <c r="W25" i="25"/>
  <c r="U25" i="25"/>
  <c r="W24" i="25"/>
  <c r="U24" i="25"/>
  <c r="W23" i="25"/>
  <c r="U23" i="25"/>
  <c r="W22" i="25"/>
  <c r="U22" i="25"/>
  <c r="W21" i="25"/>
  <c r="U21" i="25"/>
  <c r="W20" i="25"/>
  <c r="U20" i="25"/>
  <c r="W18" i="25"/>
  <c r="U18" i="25"/>
  <c r="W17" i="25"/>
  <c r="U17" i="25"/>
  <c r="W15" i="25"/>
  <c r="U15" i="25"/>
  <c r="W14" i="25"/>
  <c r="U14" i="25"/>
  <c r="W13" i="25"/>
  <c r="U13" i="25"/>
  <c r="W12" i="25"/>
  <c r="U12" i="25"/>
  <c r="W11" i="25"/>
  <c r="U11" i="25"/>
  <c r="W10" i="25"/>
  <c r="U10" i="25"/>
  <c r="W9" i="25"/>
  <c r="U9" i="25"/>
  <c r="W8" i="25"/>
  <c r="U8" i="25"/>
  <c r="W5" i="25"/>
  <c r="U5" i="25"/>
  <c r="W64" i="23"/>
  <c r="U64" i="23"/>
  <c r="W63" i="23"/>
  <c r="U63" i="23"/>
  <c r="W60" i="23"/>
  <c r="U60" i="23"/>
  <c r="W59" i="23"/>
  <c r="U59" i="23"/>
  <c r="W58" i="23"/>
  <c r="U58" i="23"/>
  <c r="W57" i="23"/>
  <c r="U57" i="23"/>
  <c r="W55" i="23"/>
  <c r="U55" i="23"/>
  <c r="W54" i="23"/>
  <c r="U54" i="23"/>
  <c r="W53" i="23"/>
  <c r="U53" i="23"/>
  <c r="W52" i="23"/>
  <c r="U52" i="23"/>
  <c r="W49" i="23"/>
  <c r="U49" i="23"/>
  <c r="W48" i="23"/>
  <c r="U48" i="23"/>
  <c r="W47" i="23"/>
  <c r="U47" i="23"/>
  <c r="W46" i="23"/>
  <c r="U46" i="23"/>
  <c r="W45" i="23"/>
  <c r="U45" i="23"/>
  <c r="W44" i="23"/>
  <c r="U44" i="23"/>
  <c r="W43" i="23"/>
  <c r="U43" i="23"/>
  <c r="W42" i="23"/>
  <c r="U42" i="23"/>
  <c r="W40" i="23"/>
  <c r="U40" i="23"/>
  <c r="W39" i="23"/>
  <c r="U39" i="23"/>
  <c r="W38" i="23"/>
  <c r="U38" i="23"/>
  <c r="W37" i="23"/>
  <c r="U37" i="23"/>
  <c r="W36" i="23"/>
  <c r="U36" i="23"/>
  <c r="W35" i="23"/>
  <c r="U35" i="23"/>
  <c r="W33" i="23"/>
  <c r="U33" i="23"/>
  <c r="W32" i="23"/>
  <c r="U32" i="23"/>
  <c r="W31" i="23"/>
  <c r="U31" i="23"/>
  <c r="W29" i="23"/>
  <c r="U29" i="23"/>
  <c r="W28" i="23"/>
  <c r="U28" i="23"/>
  <c r="W27" i="23"/>
  <c r="U27" i="23"/>
  <c r="W26" i="23"/>
  <c r="U26" i="23"/>
  <c r="W25" i="23"/>
  <c r="U25" i="23"/>
  <c r="W24" i="23"/>
  <c r="U24" i="23"/>
  <c r="W23" i="23"/>
  <c r="U23" i="23"/>
  <c r="W18" i="23"/>
  <c r="U18" i="23"/>
  <c r="W17" i="23"/>
  <c r="U17" i="23"/>
  <c r="W16" i="23"/>
  <c r="U16" i="23"/>
  <c r="W15" i="23"/>
  <c r="U15" i="23"/>
  <c r="W13" i="23"/>
  <c r="U13" i="23"/>
  <c r="W12" i="23"/>
  <c r="U12" i="23"/>
  <c r="W9" i="23"/>
  <c r="U9" i="23"/>
  <c r="W64" i="21"/>
  <c r="U64" i="21"/>
  <c r="W63" i="21"/>
  <c r="U63" i="21"/>
  <c r="W58" i="21"/>
  <c r="U58" i="21"/>
  <c r="W57" i="21"/>
  <c r="U57" i="21"/>
  <c r="W56" i="21"/>
  <c r="U56" i="21"/>
  <c r="W54" i="21"/>
  <c r="U54" i="21"/>
  <c r="W53" i="21"/>
  <c r="U53" i="21"/>
  <c r="W52" i="21"/>
  <c r="U52" i="21"/>
  <c r="W51" i="21"/>
  <c r="U51" i="21"/>
  <c r="W50" i="21"/>
  <c r="U50" i="21"/>
  <c r="W49" i="21"/>
  <c r="U49" i="21"/>
  <c r="W45" i="21"/>
  <c r="U45" i="21"/>
  <c r="W44" i="21"/>
  <c r="U44" i="21"/>
  <c r="W43" i="21"/>
  <c r="U43" i="21"/>
  <c r="W42" i="21"/>
  <c r="U42" i="21"/>
  <c r="W40" i="21"/>
  <c r="U40" i="21"/>
  <c r="W38" i="21"/>
  <c r="U38" i="21"/>
  <c r="W37" i="21"/>
  <c r="U37" i="21"/>
  <c r="W36" i="21"/>
  <c r="U36" i="21"/>
  <c r="W35" i="21"/>
  <c r="U35" i="21"/>
  <c r="W34" i="21"/>
  <c r="U34" i="21"/>
  <c r="W33" i="21"/>
  <c r="U33" i="21"/>
  <c r="W32" i="21"/>
  <c r="U32" i="21"/>
  <c r="W31" i="21"/>
  <c r="U31" i="21"/>
  <c r="W29" i="21"/>
  <c r="U29" i="21"/>
  <c r="W28" i="21"/>
  <c r="U28" i="21"/>
  <c r="W27" i="21"/>
  <c r="U27" i="21"/>
  <c r="W26" i="21"/>
  <c r="U26" i="21"/>
  <c r="W25" i="21"/>
  <c r="U25" i="21"/>
  <c r="W24" i="21"/>
  <c r="U24" i="21"/>
  <c r="W23" i="21"/>
  <c r="U23" i="21"/>
  <c r="W22" i="21"/>
  <c r="U22" i="21"/>
  <c r="W18" i="21"/>
  <c r="U18" i="21"/>
  <c r="W17" i="21"/>
  <c r="U17" i="21"/>
  <c r="W16" i="21"/>
  <c r="U16" i="21"/>
  <c r="W15" i="21"/>
  <c r="U15" i="21"/>
  <c r="W14" i="21"/>
  <c r="U14" i="21"/>
  <c r="W13" i="21"/>
  <c r="U13" i="21"/>
  <c r="W7" i="21"/>
  <c r="U7" i="21"/>
  <c r="W4" i="21"/>
  <c r="U4" i="21"/>
  <c r="W64" i="19"/>
  <c r="U64" i="19"/>
  <c r="W63" i="19"/>
  <c r="U63" i="19"/>
  <c r="W59" i="19"/>
  <c r="U59" i="19"/>
  <c r="W57" i="19"/>
  <c r="U57" i="19"/>
  <c r="W56" i="19"/>
  <c r="U56" i="19"/>
  <c r="W54" i="19"/>
  <c r="U54" i="19"/>
  <c r="W53" i="19"/>
  <c r="U53" i="19"/>
  <c r="W52" i="19"/>
  <c r="U52" i="19"/>
  <c r="W51" i="19"/>
  <c r="U51" i="19"/>
  <c r="W50" i="19"/>
  <c r="U50" i="19"/>
  <c r="W49" i="19"/>
  <c r="U49" i="19"/>
  <c r="W48" i="19"/>
  <c r="U48" i="19"/>
  <c r="W47" i="19"/>
  <c r="U47" i="19"/>
  <c r="W46" i="19"/>
  <c r="U46" i="19"/>
  <c r="W45" i="19"/>
  <c r="U45" i="19"/>
  <c r="W44" i="19"/>
  <c r="U44" i="19"/>
  <c r="W43" i="19"/>
  <c r="U43" i="19"/>
  <c r="W42" i="19"/>
  <c r="U42" i="19"/>
  <c r="W40" i="19"/>
  <c r="U40" i="19"/>
  <c r="W39" i="19"/>
  <c r="U39" i="19"/>
  <c r="W38" i="19"/>
  <c r="U38" i="19"/>
  <c r="W37" i="19"/>
  <c r="U37" i="19"/>
  <c r="W35" i="19"/>
  <c r="U35" i="19"/>
  <c r="W32" i="19"/>
  <c r="U32" i="19"/>
  <c r="W31" i="19"/>
  <c r="U31" i="19"/>
  <c r="W30" i="19"/>
  <c r="U30" i="19"/>
  <c r="W29" i="19"/>
  <c r="U29" i="19"/>
  <c r="W28" i="19"/>
  <c r="U28" i="19"/>
  <c r="W27" i="19"/>
  <c r="U27" i="19"/>
  <c r="W26" i="19"/>
  <c r="U26" i="19"/>
  <c r="W25" i="19"/>
  <c r="U25" i="19"/>
  <c r="W24" i="19"/>
  <c r="U24" i="19"/>
  <c r="W23" i="19"/>
  <c r="U23" i="19"/>
  <c r="W18" i="19"/>
  <c r="U18" i="19"/>
  <c r="W17" i="19"/>
  <c r="U17" i="19"/>
  <c r="W15" i="19"/>
  <c r="U15" i="19"/>
  <c r="W14" i="19"/>
  <c r="U14" i="19"/>
  <c r="W13" i="19"/>
  <c r="U13" i="19"/>
  <c r="W65" i="17"/>
  <c r="U65" i="17"/>
  <c r="W64" i="17"/>
  <c r="U64" i="17"/>
  <c r="W63" i="17"/>
  <c r="U63" i="17"/>
  <c r="W60" i="17"/>
  <c r="U60" i="17"/>
  <c r="W59" i="17"/>
  <c r="U59" i="17"/>
  <c r="W57" i="17"/>
  <c r="U57" i="17"/>
  <c r="W56" i="17"/>
  <c r="U56" i="17"/>
  <c r="W55" i="17"/>
  <c r="U55" i="17"/>
  <c r="W54" i="17"/>
  <c r="U54" i="17"/>
  <c r="W49" i="17"/>
  <c r="U49" i="17"/>
  <c r="W47" i="17"/>
  <c r="U47" i="17"/>
  <c r="W45" i="17"/>
  <c r="U45" i="17"/>
  <c r="W44" i="17"/>
  <c r="U44" i="17"/>
  <c r="W43" i="17"/>
  <c r="U43" i="17"/>
  <c r="W42" i="17"/>
  <c r="U42" i="17"/>
  <c r="W40" i="17"/>
  <c r="U40" i="17"/>
  <c r="W38" i="17"/>
  <c r="U38" i="17"/>
  <c r="W37" i="17"/>
  <c r="U37" i="17"/>
  <c r="W35" i="17"/>
  <c r="U35" i="17"/>
  <c r="W33" i="17"/>
  <c r="U33" i="17"/>
  <c r="W32" i="17"/>
  <c r="U32" i="17"/>
  <c r="W31" i="17"/>
  <c r="U31" i="17"/>
  <c r="W29" i="17"/>
  <c r="U29" i="17"/>
  <c r="W28" i="17"/>
  <c r="U28" i="17"/>
  <c r="W27" i="17"/>
  <c r="U27" i="17"/>
  <c r="W26" i="17"/>
  <c r="U26" i="17"/>
  <c r="W25" i="17"/>
  <c r="U25" i="17"/>
  <c r="W24" i="17"/>
  <c r="U24" i="17"/>
  <c r="W23" i="17"/>
  <c r="U23" i="17"/>
  <c r="W18" i="17"/>
  <c r="U18" i="17"/>
  <c r="W17" i="17"/>
  <c r="U17" i="17"/>
  <c r="W16" i="17"/>
  <c r="U16" i="17"/>
  <c r="W13" i="17"/>
  <c r="U13" i="17"/>
  <c r="W9" i="17"/>
  <c r="U9" i="17"/>
  <c r="W7" i="17"/>
  <c r="U7" i="17"/>
  <c r="W4" i="17"/>
  <c r="U4" i="17"/>
  <c r="W64" i="15"/>
  <c r="U64" i="15"/>
  <c r="W63" i="15"/>
  <c r="U63" i="15"/>
  <c r="W59" i="15"/>
  <c r="U59" i="15"/>
  <c r="W58" i="15"/>
  <c r="U58" i="15"/>
  <c r="W54" i="15"/>
  <c r="U54" i="15"/>
  <c r="W53" i="15"/>
  <c r="U53" i="15"/>
  <c r="W52" i="15"/>
  <c r="U52" i="15"/>
  <c r="W49" i="15"/>
  <c r="U49" i="15"/>
  <c r="W48" i="15"/>
  <c r="U48" i="15"/>
  <c r="W47" i="15"/>
  <c r="U47" i="15"/>
  <c r="W45" i="15"/>
  <c r="U45" i="15"/>
  <c r="W44" i="15"/>
  <c r="U44" i="15"/>
  <c r="W43" i="15"/>
  <c r="U43" i="15"/>
  <c r="W42" i="15"/>
  <c r="U42" i="15"/>
  <c r="W40" i="15"/>
  <c r="U40" i="15"/>
  <c r="W39" i="15"/>
  <c r="U39" i="15"/>
  <c r="W38" i="15"/>
  <c r="U38" i="15"/>
  <c r="W37" i="15"/>
  <c r="U37" i="15"/>
  <c r="W35" i="15"/>
  <c r="U35" i="15"/>
  <c r="W33" i="15"/>
  <c r="U33" i="15"/>
  <c r="W32" i="15"/>
  <c r="U32" i="15"/>
  <c r="W31" i="15"/>
  <c r="U31" i="15"/>
  <c r="W29" i="15"/>
  <c r="U29" i="15"/>
  <c r="W27" i="15"/>
  <c r="U27" i="15"/>
  <c r="W26" i="15"/>
  <c r="U26" i="15"/>
  <c r="W25" i="15"/>
  <c r="U25" i="15"/>
  <c r="W24" i="15"/>
  <c r="U24" i="15"/>
  <c r="W23" i="15"/>
  <c r="U23" i="15"/>
  <c r="W22" i="15"/>
  <c r="U22" i="15"/>
  <c r="W18" i="15"/>
  <c r="U18" i="15"/>
  <c r="W17" i="15"/>
  <c r="U17" i="15"/>
  <c r="W16" i="15"/>
  <c r="U16" i="15"/>
  <c r="W13" i="15"/>
  <c r="U13" i="15"/>
  <c r="W9" i="15"/>
  <c r="U9" i="15"/>
  <c r="C78" i="9"/>
  <c r="C57" i="5"/>
  <c r="P3" i="5"/>
  <c r="P47" i="5"/>
  <c r="B47" i="5" s="1"/>
  <c r="P7" i="5"/>
  <c r="W63" i="5"/>
  <c r="U63" i="5"/>
  <c r="W62" i="5"/>
  <c r="U62" i="5"/>
  <c r="W61" i="5"/>
  <c r="U61" i="5"/>
  <c r="W60" i="5"/>
  <c r="U60" i="5"/>
  <c r="U59" i="5"/>
  <c r="W58" i="5"/>
  <c r="U58" i="5"/>
  <c r="W53" i="5"/>
  <c r="U53" i="5"/>
  <c r="U50" i="5"/>
  <c r="W45" i="5"/>
  <c r="U45" i="5"/>
  <c r="U44" i="5"/>
  <c r="W42" i="5"/>
  <c r="U42" i="5"/>
  <c r="W40" i="5"/>
  <c r="U40" i="5"/>
  <c r="W39" i="5"/>
  <c r="U39" i="5"/>
  <c r="W38" i="5"/>
  <c r="U38" i="5"/>
  <c r="W37" i="5"/>
  <c r="U37" i="5"/>
  <c r="U36" i="5"/>
  <c r="U35" i="5"/>
  <c r="W33" i="5"/>
  <c r="U33" i="5"/>
  <c r="W32" i="5"/>
  <c r="U32" i="5"/>
  <c r="W31" i="5"/>
  <c r="U31" i="5"/>
  <c r="U29" i="5"/>
  <c r="W26" i="5"/>
  <c r="U26" i="5"/>
  <c r="W25" i="5"/>
  <c r="U25" i="5"/>
  <c r="W24" i="5"/>
  <c r="U24" i="5"/>
  <c r="W23" i="5"/>
  <c r="U23" i="5"/>
  <c r="W19" i="5"/>
  <c r="U19" i="5"/>
  <c r="U17" i="5"/>
  <c r="U15" i="5"/>
  <c r="W13" i="5"/>
  <c r="U13" i="5"/>
  <c r="W11" i="5"/>
  <c r="U11" i="5"/>
  <c r="U10" i="5"/>
  <c r="O47" i="5" l="1"/>
  <c r="O3" i="5"/>
  <c r="O7" i="5"/>
  <c r="W56" i="15"/>
  <c r="U15" i="15"/>
  <c r="U56" i="15"/>
  <c r="W15" i="15"/>
  <c r="U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W62" i="13"/>
  <c r="U62" i="13"/>
  <c r="W58" i="13"/>
  <c r="U58" i="13"/>
  <c r="W56" i="13"/>
  <c r="U56" i="13"/>
  <c r="W54" i="13"/>
  <c r="U54" i="13"/>
  <c r="W53" i="13"/>
  <c r="U53" i="13"/>
  <c r="W52" i="13"/>
  <c r="U52" i="13"/>
  <c r="W50" i="13"/>
  <c r="U50" i="13"/>
  <c r="W49" i="13"/>
  <c r="U49" i="13"/>
  <c r="W47" i="13"/>
  <c r="W45" i="13"/>
  <c r="U45" i="13"/>
  <c r="W44" i="13"/>
  <c r="U44" i="13"/>
  <c r="W43" i="13"/>
  <c r="U43" i="13"/>
  <c r="W40" i="13"/>
  <c r="U40" i="13"/>
  <c r="W39" i="13"/>
  <c r="U39" i="13"/>
  <c r="W37" i="13"/>
  <c r="U37" i="13"/>
  <c r="W36" i="13"/>
  <c r="U36" i="13"/>
  <c r="W35" i="13"/>
  <c r="U35" i="13"/>
  <c r="W33" i="13"/>
  <c r="U33" i="13"/>
  <c r="W32" i="13"/>
  <c r="U32" i="13"/>
  <c r="W31" i="13"/>
  <c r="U31" i="13"/>
  <c r="W29" i="13"/>
  <c r="U29" i="13"/>
  <c r="W27" i="13"/>
  <c r="U27" i="13"/>
  <c r="W26" i="13"/>
  <c r="U26" i="13"/>
  <c r="W25" i="13"/>
  <c r="U25" i="13"/>
  <c r="W24" i="13"/>
  <c r="U24" i="13"/>
  <c r="W23" i="13"/>
  <c r="U23" i="13"/>
  <c r="W22" i="13"/>
  <c r="U22" i="13"/>
  <c r="I23" i="27" s="1"/>
  <c r="W18" i="13"/>
  <c r="U18" i="13"/>
  <c r="W13" i="13"/>
  <c r="U13" i="13"/>
  <c r="W11" i="13"/>
  <c r="U11" i="13"/>
  <c r="W10" i="13"/>
  <c r="U10" i="13"/>
  <c r="W64" i="11"/>
  <c r="H65" i="28" s="1"/>
  <c r="U64" i="11"/>
  <c r="H65" i="27" s="1"/>
  <c r="W63" i="11"/>
  <c r="U63" i="11"/>
  <c r="W62" i="11"/>
  <c r="U62" i="11"/>
  <c r="W61" i="11"/>
  <c r="U61" i="11"/>
  <c r="W59" i="11"/>
  <c r="U59" i="11"/>
  <c r="W58" i="11"/>
  <c r="U58" i="11"/>
  <c r="W56" i="11"/>
  <c r="U56" i="11"/>
  <c r="W54" i="11"/>
  <c r="U54" i="11"/>
  <c r="W53" i="11"/>
  <c r="U53" i="11"/>
  <c r="W52" i="11"/>
  <c r="U52" i="11"/>
  <c r="W51" i="11"/>
  <c r="U51" i="11"/>
  <c r="W45" i="11"/>
  <c r="U45" i="11"/>
  <c r="W44" i="11"/>
  <c r="U44" i="11"/>
  <c r="W43" i="11"/>
  <c r="U43" i="11"/>
  <c r="W40" i="11"/>
  <c r="U40" i="11"/>
  <c r="W39" i="11"/>
  <c r="U39" i="11"/>
  <c r="W37" i="11"/>
  <c r="U37" i="11"/>
  <c r="W36" i="11"/>
  <c r="U36" i="11"/>
  <c r="W35" i="11"/>
  <c r="U35" i="11"/>
  <c r="W34" i="11"/>
  <c r="U34" i="11"/>
  <c r="W33" i="11"/>
  <c r="U33" i="11"/>
  <c r="W32" i="11"/>
  <c r="U32" i="11"/>
  <c r="W31" i="11"/>
  <c r="U31" i="11"/>
  <c r="W29" i="11"/>
  <c r="U29" i="11"/>
  <c r="W26" i="11"/>
  <c r="U26" i="11"/>
  <c r="W25" i="11"/>
  <c r="U25" i="11"/>
  <c r="W24" i="11"/>
  <c r="U24" i="11"/>
  <c r="W23" i="11"/>
  <c r="U23" i="11"/>
  <c r="W22" i="11"/>
  <c r="U22" i="11"/>
  <c r="H23" i="27" s="1"/>
  <c r="W18" i="11"/>
  <c r="U18" i="11"/>
  <c r="W17" i="11"/>
  <c r="U17" i="11"/>
  <c r="W14" i="11"/>
  <c r="U14" i="11"/>
  <c r="W13" i="11"/>
  <c r="U13" i="11"/>
  <c r="W10" i="11"/>
  <c r="U10" i="11"/>
  <c r="W8" i="11"/>
  <c r="U8" i="11"/>
  <c r="W62" i="9"/>
  <c r="U62" i="9"/>
  <c r="W61" i="9"/>
  <c r="U61" i="9"/>
  <c r="W60" i="9"/>
  <c r="U60" i="9"/>
  <c r="W59" i="9"/>
  <c r="U59" i="9"/>
  <c r="W58" i="9"/>
  <c r="U58" i="9"/>
  <c r="W56" i="9"/>
  <c r="U56" i="9"/>
  <c r="W54" i="9"/>
  <c r="U54" i="9"/>
  <c r="W53" i="9"/>
  <c r="U53" i="9"/>
  <c r="W52" i="9"/>
  <c r="U52" i="9"/>
  <c r="W47" i="9"/>
  <c r="U47" i="9"/>
  <c r="W45" i="9"/>
  <c r="U45" i="9"/>
  <c r="W44" i="9"/>
  <c r="U44" i="9"/>
  <c r="W40" i="9"/>
  <c r="U40" i="9"/>
  <c r="W39" i="9"/>
  <c r="U39" i="9"/>
  <c r="W37" i="9"/>
  <c r="U37" i="9"/>
  <c r="W36" i="9"/>
  <c r="U36" i="9"/>
  <c r="W35" i="9"/>
  <c r="U35" i="9"/>
  <c r="W33" i="9"/>
  <c r="U33" i="9"/>
  <c r="W32" i="9"/>
  <c r="U32" i="9"/>
  <c r="W31" i="9"/>
  <c r="U31" i="9"/>
  <c r="W27" i="9"/>
  <c r="U27" i="9"/>
  <c r="W26" i="9"/>
  <c r="U26" i="9"/>
  <c r="W25" i="9"/>
  <c r="U25" i="9"/>
  <c r="W24" i="9"/>
  <c r="U24" i="9"/>
  <c r="W23" i="9"/>
  <c r="U23" i="9"/>
  <c r="W19" i="9"/>
  <c r="U19" i="9"/>
  <c r="W18" i="9"/>
  <c r="U18" i="9"/>
  <c r="W17" i="9"/>
  <c r="U17" i="9"/>
  <c r="W15" i="9"/>
  <c r="U15" i="9"/>
  <c r="W13" i="9"/>
  <c r="U13" i="9"/>
  <c r="W11" i="9"/>
  <c r="U11" i="9"/>
  <c r="W10" i="9"/>
  <c r="U10" i="9"/>
  <c r="W8" i="9"/>
  <c r="U8" i="9"/>
  <c r="W7" i="9"/>
  <c r="U7" i="9"/>
  <c r="W50" i="7"/>
  <c r="W29" i="7"/>
  <c r="W42" i="7"/>
  <c r="W63" i="7"/>
  <c r="W62" i="7"/>
  <c r="W61" i="7"/>
  <c r="W60" i="7"/>
  <c r="W59" i="7"/>
  <c r="W58" i="7"/>
  <c r="W57" i="7"/>
  <c r="W56" i="7"/>
  <c r="W54" i="7"/>
  <c r="W53" i="7"/>
  <c r="W51" i="7"/>
  <c r="W48" i="7"/>
  <c r="W47" i="7"/>
  <c r="W45" i="7"/>
  <c r="W44" i="7"/>
  <c r="W40" i="7"/>
  <c r="W39" i="7"/>
  <c r="W38" i="7"/>
  <c r="W37" i="7"/>
  <c r="W36" i="7"/>
  <c r="W35" i="7"/>
  <c r="W34" i="7"/>
  <c r="W33" i="7"/>
  <c r="W32" i="7"/>
  <c r="W31" i="7"/>
  <c r="W30" i="7"/>
  <c r="W28" i="7"/>
  <c r="W27" i="7"/>
  <c r="W26" i="7"/>
  <c r="W25" i="7"/>
  <c r="W24" i="7"/>
  <c r="W23" i="7"/>
  <c r="W22" i="7"/>
  <c r="W20" i="7"/>
  <c r="W19" i="7"/>
  <c r="W18" i="7"/>
  <c r="W17" i="7"/>
  <c r="W13" i="7"/>
  <c r="W11" i="7"/>
  <c r="W10" i="7"/>
  <c r="W9" i="7"/>
  <c r="W8" i="7"/>
  <c r="W7" i="7"/>
  <c r="U63" i="7"/>
  <c r="U62" i="7"/>
  <c r="U61" i="7"/>
  <c r="U60" i="7"/>
  <c r="U59" i="7"/>
  <c r="U58" i="7"/>
  <c r="U57" i="7"/>
  <c r="U56" i="7"/>
  <c r="U54" i="7"/>
  <c r="U53" i="7"/>
  <c r="U51" i="7"/>
  <c r="U48" i="7"/>
  <c r="U47" i="7"/>
  <c r="U45" i="7"/>
  <c r="U44" i="7"/>
  <c r="U40" i="7"/>
  <c r="U39" i="7"/>
  <c r="U38" i="7"/>
  <c r="U37" i="7"/>
  <c r="U36" i="7"/>
  <c r="U35" i="7"/>
  <c r="U34" i="7"/>
  <c r="U33" i="7"/>
  <c r="U32" i="7"/>
  <c r="U31" i="7"/>
  <c r="U30" i="7"/>
  <c r="U28" i="7"/>
  <c r="U27" i="7"/>
  <c r="U26" i="7"/>
  <c r="U25" i="7"/>
  <c r="U24" i="7"/>
  <c r="U23" i="7"/>
  <c r="U22" i="7"/>
  <c r="U20" i="7"/>
  <c r="U19" i="7"/>
  <c r="U18" i="7"/>
  <c r="U17" i="7"/>
  <c r="U13" i="7"/>
  <c r="U11" i="7"/>
  <c r="U10" i="7"/>
  <c r="U9" i="7"/>
  <c r="U8" i="7"/>
  <c r="U7" i="7"/>
  <c r="W64" i="3"/>
  <c r="D65" i="28" s="1"/>
  <c r="W62" i="3"/>
  <c r="W61" i="3"/>
  <c r="W60" i="3"/>
  <c r="W59" i="3"/>
  <c r="W58" i="3"/>
  <c r="W55" i="3"/>
  <c r="W53" i="3"/>
  <c r="W52" i="3"/>
  <c r="W51" i="3"/>
  <c r="W49" i="3"/>
  <c r="W48" i="3"/>
  <c r="W47" i="3"/>
  <c r="W45" i="3"/>
  <c r="W43" i="3"/>
  <c r="W42" i="3"/>
  <c r="W41" i="3"/>
  <c r="W39" i="3"/>
  <c r="W38" i="3"/>
  <c r="W37" i="3"/>
  <c r="W36" i="3"/>
  <c r="W35" i="3"/>
  <c r="W33" i="3"/>
  <c r="W32" i="3"/>
  <c r="W31" i="3"/>
  <c r="W27" i="3"/>
  <c r="W26" i="3"/>
  <c r="W25" i="3"/>
  <c r="W24" i="3"/>
  <c r="W23" i="3"/>
  <c r="W22" i="3"/>
  <c r="W20" i="3"/>
  <c r="W16" i="3"/>
  <c r="W14" i="3"/>
  <c r="W13" i="3"/>
  <c r="W12" i="3"/>
  <c r="W11" i="3"/>
  <c r="W10" i="3"/>
  <c r="W7" i="3"/>
  <c r="U64" i="3"/>
  <c r="D65" i="27" s="1"/>
  <c r="U63" i="3"/>
  <c r="U62" i="3"/>
  <c r="U61" i="3"/>
  <c r="U60" i="3"/>
  <c r="U59" i="3"/>
  <c r="U58" i="3"/>
  <c r="U55" i="3"/>
  <c r="U54" i="3"/>
  <c r="U53" i="3"/>
  <c r="U52" i="3"/>
  <c r="U51" i="3"/>
  <c r="U50" i="3"/>
  <c r="U49" i="3"/>
  <c r="U48" i="3"/>
  <c r="U47" i="3"/>
  <c r="U45" i="3"/>
  <c r="U44" i="3"/>
  <c r="U43" i="3"/>
  <c r="U42" i="3"/>
  <c r="U41" i="3"/>
  <c r="U39" i="3"/>
  <c r="U38" i="3"/>
  <c r="U37" i="3"/>
  <c r="U36" i="3"/>
  <c r="U35" i="3"/>
  <c r="U34" i="3"/>
  <c r="U33" i="3"/>
  <c r="U32" i="3"/>
  <c r="U31" i="3"/>
  <c r="U28" i="3"/>
  <c r="U27" i="3"/>
  <c r="U26" i="3"/>
  <c r="U25" i="3"/>
  <c r="U24" i="3"/>
  <c r="U23" i="3"/>
  <c r="U22" i="3"/>
  <c r="U20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W64" i="1"/>
  <c r="C65" i="28" s="1"/>
  <c r="W62" i="1"/>
  <c r="W61" i="1"/>
  <c r="W59" i="1"/>
  <c r="W58" i="1"/>
  <c r="W54" i="1"/>
  <c r="W53" i="1"/>
  <c r="W51" i="1"/>
  <c r="W49" i="1"/>
  <c r="W48" i="1"/>
  <c r="W47" i="1"/>
  <c r="W45" i="1"/>
  <c r="W44" i="1"/>
  <c r="W43" i="1"/>
  <c r="W42" i="1"/>
  <c r="W40" i="1"/>
  <c r="W39" i="1"/>
  <c r="W38" i="1"/>
  <c r="W37" i="1"/>
  <c r="W36" i="1"/>
  <c r="W35" i="1"/>
  <c r="W33" i="1"/>
  <c r="W32" i="1"/>
  <c r="W31" i="1"/>
  <c r="W26" i="1"/>
  <c r="W25" i="1"/>
  <c r="W24" i="1"/>
  <c r="W23" i="1"/>
  <c r="W20" i="1"/>
  <c r="W19" i="1"/>
  <c r="W13" i="1"/>
  <c r="W12" i="1"/>
  <c r="W11" i="1"/>
  <c r="W10" i="1"/>
  <c r="W7" i="1"/>
  <c r="U64" i="1"/>
  <c r="C65" i="27" s="1"/>
  <c r="U63" i="1"/>
  <c r="U62" i="1"/>
  <c r="U61" i="1"/>
  <c r="U59" i="1"/>
  <c r="U58" i="1"/>
  <c r="U54" i="1"/>
  <c r="U53" i="1"/>
  <c r="U52" i="1"/>
  <c r="U51" i="1"/>
  <c r="U49" i="1"/>
  <c r="U48" i="1"/>
  <c r="U47" i="1"/>
  <c r="U45" i="1"/>
  <c r="U44" i="1"/>
  <c r="U43" i="1"/>
  <c r="U42" i="1"/>
  <c r="U40" i="1"/>
  <c r="U39" i="1"/>
  <c r="U38" i="1"/>
  <c r="U37" i="1"/>
  <c r="U36" i="1"/>
  <c r="U35" i="1"/>
  <c r="U33" i="1"/>
  <c r="U32" i="1"/>
  <c r="U31" i="1"/>
  <c r="U30" i="1"/>
  <c r="U29" i="1"/>
  <c r="U28" i="1"/>
  <c r="U27" i="1"/>
  <c r="U26" i="1"/>
  <c r="U25" i="1"/>
  <c r="U24" i="1"/>
  <c r="U23" i="1"/>
  <c r="U22" i="1"/>
  <c r="U20" i="1"/>
  <c r="U19" i="1"/>
  <c r="U18" i="1"/>
  <c r="U17" i="1"/>
  <c r="U13" i="1"/>
  <c r="U12" i="1"/>
  <c r="U11" i="1"/>
  <c r="U10" i="1"/>
  <c r="U9" i="1"/>
  <c r="U7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5" i="1"/>
  <c r="P31" i="1"/>
  <c r="P15" i="1"/>
  <c r="P17" i="1"/>
  <c r="P30" i="1"/>
  <c r="P29" i="1"/>
  <c r="P28" i="1"/>
  <c r="P8" i="1"/>
  <c r="P12" i="1"/>
  <c r="P9" i="1"/>
  <c r="P24" i="1"/>
  <c r="P25" i="1"/>
  <c r="P3" i="1"/>
  <c r="P18" i="1"/>
  <c r="P22" i="1"/>
  <c r="P21" i="1"/>
  <c r="P11" i="1"/>
  <c r="P26" i="1"/>
  <c r="P27" i="1"/>
  <c r="P23" i="1"/>
  <c r="P16" i="1"/>
  <c r="P19" i="1"/>
  <c r="P20" i="1"/>
  <c r="P10" i="1"/>
  <c r="P14" i="1"/>
  <c r="P13" i="1"/>
  <c r="P6" i="1"/>
  <c r="P7" i="1"/>
  <c r="W41" i="1"/>
  <c r="O21" i="1" l="1"/>
  <c r="O32" i="1"/>
  <c r="B32" i="1"/>
  <c r="O40" i="1"/>
  <c r="B40" i="1"/>
  <c r="O48" i="1"/>
  <c r="B48" i="1"/>
  <c r="O27" i="1"/>
  <c r="O22" i="1"/>
  <c r="O24" i="1"/>
  <c r="O28" i="1"/>
  <c r="O33" i="1"/>
  <c r="B33" i="1"/>
  <c r="O37" i="1"/>
  <c r="B37" i="1"/>
  <c r="O41" i="1"/>
  <c r="B41" i="1"/>
  <c r="O45" i="1"/>
  <c r="B45" i="1"/>
  <c r="O49" i="1"/>
  <c r="B49" i="1"/>
  <c r="O53" i="1"/>
  <c r="B53" i="1"/>
  <c r="O20" i="1"/>
  <c r="O19" i="1"/>
  <c r="O26" i="1"/>
  <c r="O29" i="1"/>
  <c r="O31" i="1"/>
  <c r="O34" i="1"/>
  <c r="B34" i="1"/>
  <c r="O38" i="1"/>
  <c r="B38" i="1"/>
  <c r="O42" i="1"/>
  <c r="B42" i="1"/>
  <c r="O46" i="1"/>
  <c r="B46" i="1"/>
  <c r="O50" i="1"/>
  <c r="B50" i="1"/>
  <c r="O54" i="1"/>
  <c r="B54" i="1"/>
  <c r="O23" i="1"/>
  <c r="O25" i="1"/>
  <c r="O36" i="1"/>
  <c r="B36" i="1"/>
  <c r="O44" i="1"/>
  <c r="B44" i="1"/>
  <c r="O52" i="1"/>
  <c r="B52" i="1"/>
  <c r="O30" i="1"/>
  <c r="O35" i="1"/>
  <c r="B35" i="1"/>
  <c r="O39" i="1"/>
  <c r="B39" i="1"/>
  <c r="O43" i="1"/>
  <c r="B43" i="1"/>
  <c r="O47" i="1"/>
  <c r="B47" i="1"/>
  <c r="O51" i="1"/>
  <c r="B51" i="1"/>
  <c r="O13" i="1"/>
  <c r="O18" i="1"/>
  <c r="O9" i="1"/>
  <c r="O6" i="1"/>
  <c r="O15" i="1"/>
  <c r="O7" i="1"/>
  <c r="O10" i="1"/>
  <c r="W30" i="1" s="1"/>
  <c r="O8" i="1"/>
  <c r="O17" i="1"/>
  <c r="O14" i="1"/>
  <c r="O16" i="1"/>
  <c r="O3" i="1"/>
  <c r="W63" i="1" s="1"/>
  <c r="O5" i="1"/>
  <c r="W50" i="1" s="1"/>
  <c r="W52" i="1"/>
  <c r="W27" i="1"/>
  <c r="W29" i="1"/>
  <c r="W5" i="1"/>
  <c r="W57" i="1"/>
  <c r="W60" i="1"/>
  <c r="W14" i="1"/>
  <c r="W16" i="1"/>
  <c r="W56" i="1"/>
  <c r="W6" i="7"/>
  <c r="W52" i="7"/>
  <c r="W5" i="7"/>
  <c r="U5" i="7"/>
  <c r="W16" i="7"/>
  <c r="W29" i="9"/>
  <c r="U29" i="9"/>
  <c r="W55" i="1"/>
  <c r="W34" i="1"/>
  <c r="W15" i="1" l="1"/>
  <c r="C16" i="28" s="1"/>
  <c r="W28" i="1"/>
  <c r="C29" i="28" s="1"/>
  <c r="W17" i="1"/>
  <c r="C18" i="28" s="1"/>
  <c r="W8" i="1"/>
  <c r="C9" i="28" s="1"/>
  <c r="W6" i="1"/>
  <c r="W46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3" i="28"/>
  <c r="P13" i="27"/>
  <c r="P12" i="28"/>
  <c r="P12" i="27"/>
  <c r="P10" i="28"/>
  <c r="P10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C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C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C59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C58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C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W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C51" i="7"/>
  <c r="F49" i="28"/>
  <c r="F49" i="27"/>
  <c r="F48" i="28"/>
  <c r="F48" i="27"/>
  <c r="F46" i="28"/>
  <c r="F46" i="27"/>
  <c r="F45" i="28"/>
  <c r="F45" i="27"/>
  <c r="U29" i="7"/>
  <c r="F30" i="27" s="1"/>
  <c r="F41" i="28"/>
  <c r="F41" i="27"/>
  <c r="U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P56" i="5"/>
  <c r="B56" i="5" s="1"/>
  <c r="P55" i="5"/>
  <c r="B55" i="5" s="1"/>
  <c r="P54" i="5"/>
  <c r="B54" i="5" s="1"/>
  <c r="P12" i="5"/>
  <c r="P26" i="5"/>
  <c r="B26" i="5" s="1"/>
  <c r="P16" i="5"/>
  <c r="E64" i="28"/>
  <c r="E64" i="27"/>
  <c r="E63" i="28"/>
  <c r="E63" i="27"/>
  <c r="E62" i="28"/>
  <c r="E62" i="27"/>
  <c r="E61" i="28"/>
  <c r="E61" i="27"/>
  <c r="E60" i="27"/>
  <c r="E59" i="28"/>
  <c r="E59" i="27"/>
  <c r="P4" i="5"/>
  <c r="E54" i="28"/>
  <c r="E54" i="27"/>
  <c r="P19" i="5"/>
  <c r="E51" i="27"/>
  <c r="P53" i="5"/>
  <c r="B53" i="5" s="1"/>
  <c r="P36" i="5"/>
  <c r="B36" i="5" s="1"/>
  <c r="P52" i="5"/>
  <c r="B52" i="5" s="1"/>
  <c r="P51" i="5"/>
  <c r="B51" i="5" s="1"/>
  <c r="P50" i="5"/>
  <c r="B50" i="5" s="1"/>
  <c r="E46" i="28"/>
  <c r="E46" i="27"/>
  <c r="P49" i="5"/>
  <c r="B49" i="5" s="1"/>
  <c r="E45" i="27"/>
  <c r="P48" i="5"/>
  <c r="B48" i="5" s="1"/>
  <c r="E43" i="28"/>
  <c r="E43" i="27"/>
  <c r="E41" i="28"/>
  <c r="E41" i="27"/>
  <c r="P46" i="5"/>
  <c r="B46" i="5" s="1"/>
  <c r="E40" i="28"/>
  <c r="E40" i="27"/>
  <c r="E39" i="28"/>
  <c r="E39" i="27"/>
  <c r="P37" i="5"/>
  <c r="B37" i="5" s="1"/>
  <c r="E38" i="28"/>
  <c r="E38" i="27"/>
  <c r="P15" i="5"/>
  <c r="E37" i="27"/>
  <c r="E36" i="27"/>
  <c r="P41" i="5"/>
  <c r="B41" i="5" s="1"/>
  <c r="E34" i="28"/>
  <c r="E34" i="27"/>
  <c r="P31" i="5"/>
  <c r="B31" i="5" s="1"/>
  <c r="E33" i="28"/>
  <c r="E33" i="27"/>
  <c r="P30" i="5"/>
  <c r="B30" i="5" s="1"/>
  <c r="E32" i="28"/>
  <c r="E32" i="27"/>
  <c r="P20" i="5"/>
  <c r="P18" i="5"/>
  <c r="E30" i="27"/>
  <c r="P13" i="5"/>
  <c r="P35" i="5"/>
  <c r="B35" i="5" s="1"/>
  <c r="E27" i="28"/>
  <c r="E27" i="27"/>
  <c r="P25" i="5"/>
  <c r="B25" i="5" s="1"/>
  <c r="E26" i="28"/>
  <c r="E26" i="27"/>
  <c r="P17" i="5"/>
  <c r="E25" i="28"/>
  <c r="E25" i="27"/>
  <c r="P29" i="5"/>
  <c r="E24" i="28"/>
  <c r="E24" i="27"/>
  <c r="P34" i="5"/>
  <c r="B34" i="5" s="1"/>
  <c r="P11" i="5"/>
  <c r="P45" i="5"/>
  <c r="B45" i="5" s="1"/>
  <c r="P40" i="5"/>
  <c r="B40" i="5" s="1"/>
  <c r="E20" i="28"/>
  <c r="E20" i="27"/>
  <c r="P23" i="5"/>
  <c r="B23" i="5" s="1"/>
  <c r="E18" i="27"/>
  <c r="P21" i="5"/>
  <c r="P28" i="5"/>
  <c r="E16" i="27"/>
  <c r="P8" i="5"/>
  <c r="P44" i="5"/>
  <c r="B44" i="5" s="1"/>
  <c r="E14" i="28"/>
  <c r="E14" i="27"/>
  <c r="P10" i="5"/>
  <c r="P43" i="5"/>
  <c r="B43" i="5" s="1"/>
  <c r="E12" i="28"/>
  <c r="E12" i="27"/>
  <c r="P42" i="5"/>
  <c r="B42" i="5" s="1"/>
  <c r="E11" i="27"/>
  <c r="P32" i="5"/>
  <c r="P24" i="5"/>
  <c r="B24" i="5" s="1"/>
  <c r="P5" i="5"/>
  <c r="P39" i="5"/>
  <c r="B39" i="5" s="1"/>
  <c r="P6" i="5"/>
  <c r="P9" i="5"/>
  <c r="P33" i="5"/>
  <c r="B33" i="5" s="1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7"/>
  <c r="D54" i="28"/>
  <c r="D54" i="27"/>
  <c r="D53" i="28"/>
  <c r="D53" i="27"/>
  <c r="D52" i="28"/>
  <c r="D52" i="27"/>
  <c r="C51" i="3"/>
  <c r="D51" i="27"/>
  <c r="P50" i="3"/>
  <c r="D50" i="28"/>
  <c r="D50" i="27"/>
  <c r="P49" i="3"/>
  <c r="D49" i="28"/>
  <c r="D49" i="27"/>
  <c r="P48" i="3"/>
  <c r="D48" i="28"/>
  <c r="D48" i="27"/>
  <c r="P47" i="3"/>
  <c r="P46" i="3"/>
  <c r="D46" i="28"/>
  <c r="D46" i="27"/>
  <c r="P45" i="3"/>
  <c r="D45" i="27"/>
  <c r="P44" i="3"/>
  <c r="D44" i="28"/>
  <c r="D44" i="27"/>
  <c r="P43" i="3"/>
  <c r="D43" i="28"/>
  <c r="D43" i="27"/>
  <c r="P42" i="3"/>
  <c r="D42" i="28"/>
  <c r="D42" i="27"/>
  <c r="P41" i="3"/>
  <c r="D41" i="27"/>
  <c r="P40" i="3"/>
  <c r="D40" i="28"/>
  <c r="D40" i="27"/>
  <c r="P39" i="3"/>
  <c r="D39" i="28"/>
  <c r="D39" i="27"/>
  <c r="P38" i="3"/>
  <c r="D38" i="28"/>
  <c r="D38" i="27"/>
  <c r="P37" i="3"/>
  <c r="D37" i="28"/>
  <c r="D37" i="27"/>
  <c r="P36" i="3"/>
  <c r="D36" i="28"/>
  <c r="D36" i="27"/>
  <c r="P35" i="3"/>
  <c r="D35" i="27"/>
  <c r="P34" i="3"/>
  <c r="D34" i="28"/>
  <c r="D34" i="27"/>
  <c r="P33" i="3"/>
  <c r="D33" i="28"/>
  <c r="D33" i="27"/>
  <c r="P32" i="3"/>
  <c r="D32" i="28"/>
  <c r="D32" i="27"/>
  <c r="P31" i="3"/>
  <c r="P30" i="3"/>
  <c r="P29" i="3"/>
  <c r="D29" i="27"/>
  <c r="P28" i="3"/>
  <c r="D28" i="28"/>
  <c r="D28" i="27"/>
  <c r="P27" i="3"/>
  <c r="D27" i="28"/>
  <c r="D27" i="27"/>
  <c r="P26" i="3"/>
  <c r="D26" i="28"/>
  <c r="D26" i="27"/>
  <c r="P25" i="3"/>
  <c r="D25" i="28"/>
  <c r="D25" i="27"/>
  <c r="P24" i="3"/>
  <c r="D24" i="28"/>
  <c r="D24" i="27"/>
  <c r="P23" i="3"/>
  <c r="D23" i="28"/>
  <c r="D23" i="27"/>
  <c r="P10" i="3"/>
  <c r="P6" i="3"/>
  <c r="D21" i="28"/>
  <c r="D21" i="27"/>
  <c r="P7" i="3"/>
  <c r="P11" i="3"/>
  <c r="B11" i="3" s="1"/>
  <c r="D19" i="27"/>
  <c r="P21" i="3"/>
  <c r="D18" i="27"/>
  <c r="P19" i="3"/>
  <c r="D17" i="28"/>
  <c r="D17" i="27"/>
  <c r="P20" i="3"/>
  <c r="D16" i="27"/>
  <c r="P15" i="3"/>
  <c r="D15" i="28"/>
  <c r="D15" i="27"/>
  <c r="P12" i="3"/>
  <c r="B12" i="3" s="1"/>
  <c r="D14" i="28"/>
  <c r="D14" i="27"/>
  <c r="P3" i="3"/>
  <c r="D13" i="28"/>
  <c r="D13" i="27"/>
  <c r="P9" i="3"/>
  <c r="D12" i="28"/>
  <c r="D12" i="27"/>
  <c r="P13" i="3"/>
  <c r="B13" i="3" s="1"/>
  <c r="D11" i="28"/>
  <c r="D11" i="27"/>
  <c r="P22" i="3"/>
  <c r="D10" i="27"/>
  <c r="P18" i="3"/>
  <c r="D9" i="27"/>
  <c r="P4" i="3"/>
  <c r="D8" i="28"/>
  <c r="D8" i="27"/>
  <c r="P14" i="3"/>
  <c r="B14" i="3" s="1"/>
  <c r="D7" i="27"/>
  <c r="P16" i="3"/>
  <c r="P5" i="3"/>
  <c r="P17" i="3"/>
  <c r="P8" i="3"/>
  <c r="C64" i="28"/>
  <c r="C64" i="27"/>
  <c r="C63" i="28"/>
  <c r="C63" i="27"/>
  <c r="C62" i="28"/>
  <c r="C62" i="27"/>
  <c r="C60" i="28"/>
  <c r="C60" i="27"/>
  <c r="C59" i="28"/>
  <c r="C59" i="27"/>
  <c r="C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7"/>
  <c r="C28" i="28"/>
  <c r="C28" i="27"/>
  <c r="C27" i="28"/>
  <c r="C27" i="27"/>
  <c r="C26" i="28"/>
  <c r="C26" i="27"/>
  <c r="C25" i="28"/>
  <c r="C25" i="27"/>
  <c r="C24" i="28"/>
  <c r="C24" i="27"/>
  <c r="C23" i="27"/>
  <c r="C21" i="28"/>
  <c r="C21" i="27"/>
  <c r="C20" i="28"/>
  <c r="C20" i="27"/>
  <c r="C61" i="28"/>
  <c r="C19" i="27"/>
  <c r="C35" i="28"/>
  <c r="C18" i="27"/>
  <c r="C17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7"/>
  <c r="C8" i="28"/>
  <c r="C8" i="27"/>
  <c r="P4" i="1"/>
  <c r="Q38" i="27" l="1"/>
  <c r="Q41" i="27"/>
  <c r="Q45" i="27"/>
  <c r="Q36" i="27"/>
  <c r="O5" i="3"/>
  <c r="Q32" i="27"/>
  <c r="Q46" i="27"/>
  <c r="Q54" i="27"/>
  <c r="O32" i="5"/>
  <c r="B32" i="5"/>
  <c r="O28" i="5"/>
  <c r="B28" i="5"/>
  <c r="Q25" i="27"/>
  <c r="Q14" i="27"/>
  <c r="Q26" i="27"/>
  <c r="Q33" i="27"/>
  <c r="O10" i="3"/>
  <c r="Q24" i="27"/>
  <c r="Q27" i="27"/>
  <c r="O9" i="3"/>
  <c r="O29" i="5"/>
  <c r="B29" i="5"/>
  <c r="S24" i="27"/>
  <c r="S26" i="27"/>
  <c r="S33" i="27"/>
  <c r="S36" i="27"/>
  <c r="S38" i="27"/>
  <c r="S14" i="27"/>
  <c r="S46" i="27"/>
  <c r="S25" i="27"/>
  <c r="S27" i="27"/>
  <c r="S41" i="27"/>
  <c r="B20" i="32" s="1"/>
  <c r="D20" i="32" s="1"/>
  <c r="S45" i="27"/>
  <c r="S32" i="27"/>
  <c r="S54" i="27"/>
  <c r="O11" i="3"/>
  <c r="O17" i="3"/>
  <c r="B17" i="3"/>
  <c r="O15" i="3"/>
  <c r="B15" i="3"/>
  <c r="O24" i="3"/>
  <c r="B24" i="3"/>
  <c r="O28" i="3"/>
  <c r="B28" i="3"/>
  <c r="O30" i="3"/>
  <c r="B30" i="3"/>
  <c r="O32" i="3"/>
  <c r="B32" i="3"/>
  <c r="O36" i="3"/>
  <c r="B36" i="3"/>
  <c r="O40" i="3"/>
  <c r="B40" i="3"/>
  <c r="O44" i="3"/>
  <c r="B44" i="3"/>
  <c r="O49" i="3"/>
  <c r="B49" i="3"/>
  <c r="O50" i="5"/>
  <c r="O53" i="5"/>
  <c r="O54" i="5"/>
  <c r="O22" i="3"/>
  <c r="B22" i="3"/>
  <c r="O19" i="3"/>
  <c r="B19" i="3"/>
  <c r="O23" i="3"/>
  <c r="B23" i="3"/>
  <c r="O27" i="3"/>
  <c r="B27" i="3"/>
  <c r="O31" i="3"/>
  <c r="B31" i="3"/>
  <c r="O35" i="3"/>
  <c r="B35" i="3"/>
  <c r="O39" i="3"/>
  <c r="B39" i="3"/>
  <c r="O43" i="3"/>
  <c r="B43" i="3"/>
  <c r="O46" i="3"/>
  <c r="B46" i="3"/>
  <c r="O48" i="3"/>
  <c r="B48" i="3"/>
  <c r="O49" i="5"/>
  <c r="O51" i="5"/>
  <c r="O55" i="5"/>
  <c r="O16" i="3"/>
  <c r="B16" i="3"/>
  <c r="O18" i="3"/>
  <c r="B18" i="3"/>
  <c r="O20" i="3"/>
  <c r="B20" i="3"/>
  <c r="O26" i="3"/>
  <c r="B26" i="3"/>
  <c r="O34" i="3"/>
  <c r="B34" i="3"/>
  <c r="O38" i="3"/>
  <c r="B38" i="3"/>
  <c r="O42" i="3"/>
  <c r="B42" i="3"/>
  <c r="O45" i="3"/>
  <c r="B45" i="3"/>
  <c r="O47" i="3"/>
  <c r="B47" i="3"/>
  <c r="O52" i="5"/>
  <c r="O56" i="5"/>
  <c r="O21" i="3"/>
  <c r="B21" i="3"/>
  <c r="O25" i="3"/>
  <c r="B25" i="3"/>
  <c r="O29" i="3"/>
  <c r="B29" i="3"/>
  <c r="O33" i="3"/>
  <c r="B33" i="3"/>
  <c r="O37" i="3"/>
  <c r="B37" i="3"/>
  <c r="O41" i="3"/>
  <c r="B41" i="3"/>
  <c r="O50" i="3"/>
  <c r="B50" i="3"/>
  <c r="O48" i="5"/>
  <c r="O4" i="1"/>
  <c r="O7" i="3"/>
  <c r="O6" i="3"/>
  <c r="O4" i="3"/>
  <c r="O8" i="3"/>
  <c r="W9" i="3" s="1"/>
  <c r="D10" i="28" s="1"/>
  <c r="O33" i="5"/>
  <c r="O6" i="5"/>
  <c r="O24" i="5"/>
  <c r="O42" i="5"/>
  <c r="O10" i="5"/>
  <c r="O8" i="5"/>
  <c r="O23" i="5"/>
  <c r="W34" i="5" s="1"/>
  <c r="O45" i="5"/>
  <c r="W36" i="5" s="1"/>
  <c r="E37" i="28" s="1"/>
  <c r="O34" i="5"/>
  <c r="W27" i="5"/>
  <c r="E28" i="28" s="1"/>
  <c r="O31" i="5"/>
  <c r="O15" i="5"/>
  <c r="O19" i="5"/>
  <c r="O26" i="5"/>
  <c r="O9" i="5"/>
  <c r="O5" i="5"/>
  <c r="O43" i="5"/>
  <c r="O44" i="5"/>
  <c r="O21" i="5"/>
  <c r="O40" i="5"/>
  <c r="O13" i="5"/>
  <c r="O41" i="5"/>
  <c r="O37" i="5"/>
  <c r="O16" i="5"/>
  <c r="O17" i="5"/>
  <c r="O20" i="5"/>
  <c r="O39" i="5"/>
  <c r="O11" i="5"/>
  <c r="O25" i="5"/>
  <c r="W10" i="5" s="1"/>
  <c r="E11" i="28" s="1"/>
  <c r="O35" i="5"/>
  <c r="O18" i="5"/>
  <c r="O30" i="5"/>
  <c r="O46" i="5"/>
  <c r="O36" i="5"/>
  <c r="O4" i="5"/>
  <c r="O12" i="5"/>
  <c r="O13" i="3"/>
  <c r="W50" i="3" s="1"/>
  <c r="D51" i="28" s="1"/>
  <c r="O14" i="3"/>
  <c r="O12" i="3"/>
  <c r="O3" i="3"/>
  <c r="W44" i="5"/>
  <c r="E45" i="28" s="1"/>
  <c r="W51" i="5"/>
  <c r="E52" i="28" s="1"/>
  <c r="W35" i="5"/>
  <c r="E36" i="28" s="1"/>
  <c r="Q36" i="28" s="1"/>
  <c r="B58" i="31" s="1"/>
  <c r="W48" i="5"/>
  <c r="E49" i="28" s="1"/>
  <c r="W29" i="5"/>
  <c r="E30" i="28" s="1"/>
  <c r="W44" i="3"/>
  <c r="D45" i="28" s="1"/>
  <c r="W16" i="25"/>
  <c r="O17" i="28" s="1"/>
  <c r="U60" i="26"/>
  <c r="P61" i="27" s="1"/>
  <c r="W60" i="26"/>
  <c r="P61" i="28" s="1"/>
  <c r="U51" i="26"/>
  <c r="P52" i="27" s="1"/>
  <c r="W51" i="26"/>
  <c r="P52" i="28" s="1"/>
  <c r="U20" i="26"/>
  <c r="P21" i="27" s="1"/>
  <c r="W20" i="26"/>
  <c r="P21" i="28" s="1"/>
  <c r="U6" i="26"/>
  <c r="P7" i="27" s="1"/>
  <c r="W6" i="26"/>
  <c r="P7" i="28" s="1"/>
  <c r="U61" i="26"/>
  <c r="P62" i="27" s="1"/>
  <c r="W61" i="26"/>
  <c r="P62" i="28" s="1"/>
  <c r="W3" i="26"/>
  <c r="P4" i="28" s="1"/>
  <c r="U36" i="26"/>
  <c r="P37" i="27" s="1"/>
  <c r="W36" i="26"/>
  <c r="P37" i="28" s="1"/>
  <c r="U3" i="26"/>
  <c r="P4" i="27" s="1"/>
  <c r="W22" i="23"/>
  <c r="N23" i="28" s="1"/>
  <c r="W56" i="23"/>
  <c r="N57" i="28" s="1"/>
  <c r="T57" i="28" s="1"/>
  <c r="D19" i="31" s="1"/>
  <c r="U56" i="23"/>
  <c r="N57" i="27" s="1"/>
  <c r="W61" i="23"/>
  <c r="N62" i="28" s="1"/>
  <c r="W14" i="23"/>
  <c r="N15" i="28" s="1"/>
  <c r="W34" i="23"/>
  <c r="N35" i="28" s="1"/>
  <c r="U55" i="19"/>
  <c r="W58" i="19"/>
  <c r="L59" i="28" s="1"/>
  <c r="Q59" i="28" s="1"/>
  <c r="B47" i="31" s="1"/>
  <c r="W15" i="17"/>
  <c r="K16" i="28" s="1"/>
  <c r="T16" i="28" s="1"/>
  <c r="D10" i="31" s="1"/>
  <c r="W50" i="17"/>
  <c r="K51" i="28" s="1"/>
  <c r="W14" i="17"/>
  <c r="K15" i="28" s="1"/>
  <c r="W12" i="13"/>
  <c r="I13" i="28" s="1"/>
  <c r="W17" i="13"/>
  <c r="I18" i="28" s="1"/>
  <c r="W46" i="13"/>
  <c r="I47" i="28" s="1"/>
  <c r="W38" i="13"/>
  <c r="I39" i="28" s="1"/>
  <c r="W5" i="13"/>
  <c r="I6" i="28" s="1"/>
  <c r="W61" i="13"/>
  <c r="I62" i="28" s="1"/>
  <c r="W8" i="13"/>
  <c r="I9" i="28" s="1"/>
  <c r="W57" i="13"/>
  <c r="I58" i="28" s="1"/>
  <c r="W60" i="13"/>
  <c r="I61" i="28" s="1"/>
  <c r="W14" i="13"/>
  <c r="I15" i="28" s="1"/>
  <c r="W30" i="13"/>
  <c r="I31" i="28" s="1"/>
  <c r="W41" i="13"/>
  <c r="I42" i="28" s="1"/>
  <c r="W64" i="13"/>
  <c r="I65" i="28" s="1"/>
  <c r="U64" i="13"/>
  <c r="I65" i="27" s="1"/>
  <c r="W63" i="13"/>
  <c r="I64" i="28" s="1"/>
  <c r="W41" i="15"/>
  <c r="J42" i="28" s="1"/>
  <c r="W19" i="15"/>
  <c r="J20" i="28" s="1"/>
  <c r="W46" i="15"/>
  <c r="J47" i="28" s="1"/>
  <c r="W7" i="15"/>
  <c r="J8" i="28" s="1"/>
  <c r="W6" i="15"/>
  <c r="J7" i="28" s="1"/>
  <c r="W50" i="15"/>
  <c r="J51" i="28" s="1"/>
  <c r="W28" i="15"/>
  <c r="J29" i="28" s="1"/>
  <c r="W19" i="11"/>
  <c r="H20" i="28" s="1"/>
  <c r="W41" i="11"/>
  <c r="H42" i="28" s="1"/>
  <c r="W27" i="11"/>
  <c r="H28" i="28" s="1"/>
  <c r="U27" i="11"/>
  <c r="H28" i="27" s="1"/>
  <c r="W11" i="11"/>
  <c r="H12" i="28" s="1"/>
  <c r="U11" i="11"/>
  <c r="H12" i="27" s="1"/>
  <c r="W46" i="11"/>
  <c r="H47" i="28" s="1"/>
  <c r="U29" i="3"/>
  <c r="D30" i="27" s="1"/>
  <c r="Q30" i="27" s="1"/>
  <c r="U21" i="1"/>
  <c r="W14" i="7"/>
  <c r="F15" i="28" s="1"/>
  <c r="W64" i="7"/>
  <c r="F65" i="28" s="1"/>
  <c r="U64" i="7"/>
  <c r="F65" i="27" s="1"/>
  <c r="W9" i="11"/>
  <c r="H10" i="28" s="1"/>
  <c r="S25" i="28"/>
  <c r="C53" i="31" s="1"/>
  <c r="S14" i="28"/>
  <c r="C50" i="31" s="1"/>
  <c r="S33" i="28"/>
  <c r="C57" i="31" s="1"/>
  <c r="S26" i="28"/>
  <c r="C54" i="31" s="1"/>
  <c r="S27" i="28"/>
  <c r="C55" i="31" s="1"/>
  <c r="S38" i="28"/>
  <c r="C59" i="31" s="1"/>
  <c r="S40" i="28"/>
  <c r="C48" i="31" s="1"/>
  <c r="W34" i="26"/>
  <c r="P35" i="28" s="1"/>
  <c r="W59" i="26"/>
  <c r="P60" i="28" s="1"/>
  <c r="U16" i="25"/>
  <c r="O17" i="27" s="1"/>
  <c r="W64" i="25"/>
  <c r="O65" i="28" s="1"/>
  <c r="T65" i="28" s="1"/>
  <c r="D37" i="31" s="1"/>
  <c r="W46" i="25"/>
  <c r="O47" i="28" s="1"/>
  <c r="W60" i="25"/>
  <c r="O61" i="28" s="1"/>
  <c r="W3" i="25"/>
  <c r="O4" i="28" s="1"/>
  <c r="W36" i="25"/>
  <c r="O37" i="28" s="1"/>
  <c r="W4" i="25"/>
  <c r="O5" i="28" s="1"/>
  <c r="U6" i="25"/>
  <c r="O7" i="27" s="1"/>
  <c r="W6" i="25"/>
  <c r="O7" i="28" s="1"/>
  <c r="W7" i="25"/>
  <c r="O8" i="28" s="1"/>
  <c r="W41" i="25"/>
  <c r="O42" i="28" s="1"/>
  <c r="W19" i="25"/>
  <c r="O20" i="28" s="1"/>
  <c r="W59" i="25"/>
  <c r="O60" i="28" s="1"/>
  <c r="W19" i="23"/>
  <c r="N20" i="28" s="1"/>
  <c r="W7" i="23"/>
  <c r="N8" i="28" s="1"/>
  <c r="W62" i="23"/>
  <c r="N63" i="28" s="1"/>
  <c r="U7" i="23"/>
  <c r="N8" i="27" s="1"/>
  <c r="W30" i="23"/>
  <c r="N31" i="28" s="1"/>
  <c r="W41" i="23"/>
  <c r="N42" i="28" s="1"/>
  <c r="W5" i="23"/>
  <c r="N6" i="28" s="1"/>
  <c r="W10" i="23"/>
  <c r="N11" i="28" s="1"/>
  <c r="W4" i="23"/>
  <c r="N5" i="28" s="1"/>
  <c r="U62" i="21"/>
  <c r="M63" i="27" s="1"/>
  <c r="W62" i="21"/>
  <c r="M63" i="28" s="1"/>
  <c r="U39" i="21"/>
  <c r="M40" i="27" s="1"/>
  <c r="W39" i="21"/>
  <c r="M40" i="28" s="1"/>
  <c r="W9" i="21"/>
  <c r="M10" i="28" s="1"/>
  <c r="W61" i="21"/>
  <c r="M62" i="28" s="1"/>
  <c r="U21" i="21"/>
  <c r="M22" i="27" s="1"/>
  <c r="W21" i="21"/>
  <c r="M22" i="28" s="1"/>
  <c r="W46" i="21"/>
  <c r="M47" i="28" s="1"/>
  <c r="U41" i="21"/>
  <c r="M42" i="27" s="1"/>
  <c r="W8" i="21"/>
  <c r="M9" i="28" s="1"/>
  <c r="W3" i="21"/>
  <c r="W12" i="21"/>
  <c r="M13" i="28" s="1"/>
  <c r="W20" i="21"/>
  <c r="M21" i="28" s="1"/>
  <c r="W10" i="21"/>
  <c r="M11" i="28" s="1"/>
  <c r="W34" i="17"/>
  <c r="K35" i="28" s="1"/>
  <c r="W22" i="17"/>
  <c r="K23" i="28" s="1"/>
  <c r="W52" i="17"/>
  <c r="K52" i="28" s="1"/>
  <c r="W58" i="17"/>
  <c r="K58" i="28" s="1"/>
  <c r="T58" i="28" s="1"/>
  <c r="D18" i="31" s="1"/>
  <c r="W53" i="17"/>
  <c r="K53" i="28" s="1"/>
  <c r="T53" i="28" s="1"/>
  <c r="D33" i="31" s="1"/>
  <c r="W39" i="17"/>
  <c r="K40" i="28" s="1"/>
  <c r="W48" i="17"/>
  <c r="K49" i="28" s="1"/>
  <c r="U50" i="17"/>
  <c r="K51" i="27" s="1"/>
  <c r="W41" i="17"/>
  <c r="K42" i="28" s="1"/>
  <c r="W21" i="17"/>
  <c r="K22" i="28" s="1"/>
  <c r="W3" i="17"/>
  <c r="K4" i="28" s="1"/>
  <c r="W8" i="17"/>
  <c r="K9" i="28" s="1"/>
  <c r="W46" i="17"/>
  <c r="K47" i="28" s="1"/>
  <c r="W55" i="19"/>
  <c r="L56" i="28" s="1"/>
  <c r="W62" i="19"/>
  <c r="L63" i="28" s="1"/>
  <c r="W16" i="19"/>
  <c r="L17" i="28" s="1"/>
  <c r="W60" i="19"/>
  <c r="L61" i="28" s="1"/>
  <c r="W22" i="19"/>
  <c r="L23" i="28" s="1"/>
  <c r="U3" i="19"/>
  <c r="L4" i="27" s="1"/>
  <c r="W3" i="19"/>
  <c r="L4" i="28" s="1"/>
  <c r="W11" i="19"/>
  <c r="L12" i="28" s="1"/>
  <c r="W61" i="19"/>
  <c r="L62" i="28" s="1"/>
  <c r="W21" i="19"/>
  <c r="L22" i="28" s="1"/>
  <c r="W8" i="19"/>
  <c r="L9" i="28" s="1"/>
  <c r="W41" i="19"/>
  <c r="L42" i="28" s="1"/>
  <c r="W19" i="19"/>
  <c r="L20" i="28" s="1"/>
  <c r="W10" i="19"/>
  <c r="L11" i="28" s="1"/>
  <c r="W33" i="19"/>
  <c r="L34" i="28" s="1"/>
  <c r="T34" i="28" s="1"/>
  <c r="D49" i="31" s="1"/>
  <c r="W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W11" i="15"/>
  <c r="J12" i="28" s="1"/>
  <c r="W51" i="15"/>
  <c r="J52" i="28" s="1"/>
  <c r="W64" i="5"/>
  <c r="E65" i="28" s="1"/>
  <c r="U41" i="25"/>
  <c r="O42" i="27" s="1"/>
  <c r="U9" i="21"/>
  <c r="U38" i="13"/>
  <c r="I39" i="27" s="1"/>
  <c r="W4" i="11"/>
  <c r="H5" i="28" s="1"/>
  <c r="W50" i="9"/>
  <c r="G51" i="28" s="1"/>
  <c r="W57" i="9"/>
  <c r="G58" i="28" s="1"/>
  <c r="U57" i="9"/>
  <c r="G58" i="27" s="1"/>
  <c r="W12" i="7"/>
  <c r="F13" i="28" s="1"/>
  <c r="W46" i="7"/>
  <c r="F47" i="28" s="1"/>
  <c r="W41" i="7"/>
  <c r="F42" i="28" s="1"/>
  <c r="W43" i="7"/>
  <c r="F44" i="28" s="1"/>
  <c r="W4" i="7"/>
  <c r="F5" i="28" s="1"/>
  <c r="W15" i="7"/>
  <c r="F16" i="28" s="1"/>
  <c r="U50" i="1"/>
  <c r="C51" i="27" s="1"/>
  <c r="U57" i="1"/>
  <c r="C58" i="27" s="1"/>
  <c r="U60" i="1"/>
  <c r="C61" i="27" s="1"/>
  <c r="U20" i="15"/>
  <c r="J21" i="27" s="1"/>
  <c r="W16" i="13"/>
  <c r="I17" i="28" s="1"/>
  <c r="U30" i="13"/>
  <c r="I31" i="27" s="1"/>
  <c r="W9" i="13"/>
  <c r="I10" i="28" s="1"/>
  <c r="W28" i="13"/>
  <c r="I29" i="28" s="1"/>
  <c r="W4" i="13"/>
  <c r="I5" i="28" s="1"/>
  <c r="W59" i="13"/>
  <c r="I60" i="28" s="1"/>
  <c r="W6" i="13"/>
  <c r="I7" i="28" s="1"/>
  <c r="W51" i="13"/>
  <c r="I52" i="28" s="1"/>
  <c r="U63" i="13"/>
  <c r="I64" i="27" s="1"/>
  <c r="W21" i="11"/>
  <c r="H22" i="28" s="1"/>
  <c r="W12" i="11"/>
  <c r="H13" i="28" s="1"/>
  <c r="W48" i="11"/>
  <c r="H49" i="28" s="1"/>
  <c r="W20" i="11"/>
  <c r="H21" i="28" s="1"/>
  <c r="W57" i="11"/>
  <c r="H58" i="28" s="1"/>
  <c r="W42" i="11"/>
  <c r="H43" i="28" s="1"/>
  <c r="W28" i="11"/>
  <c r="H29" i="28" s="1"/>
  <c r="W3" i="11"/>
  <c r="W7" i="11"/>
  <c r="H8" i="28" s="1"/>
  <c r="U46" i="11"/>
  <c r="H47" i="27" s="1"/>
  <c r="W49" i="11"/>
  <c r="H50" i="28" s="1"/>
  <c r="W30" i="11"/>
  <c r="H31" i="28" s="1"/>
  <c r="W5" i="11"/>
  <c r="H6" i="28" s="1"/>
  <c r="W63" i="9"/>
  <c r="G64" i="28" s="1"/>
  <c r="U28" i="9"/>
  <c r="W64" i="9"/>
  <c r="G65" i="28" s="1"/>
  <c r="U14" i="9"/>
  <c r="G15" i="27" s="1"/>
  <c r="Q27" i="28"/>
  <c r="B55" i="31" s="1"/>
  <c r="U16" i="7"/>
  <c r="F17" i="27" s="1"/>
  <c r="Q26" i="28"/>
  <c r="B54" i="31" s="1"/>
  <c r="U6" i="7"/>
  <c r="F7" i="27" s="1"/>
  <c r="Q54" i="28"/>
  <c r="B63" i="31" s="1"/>
  <c r="U49" i="5"/>
  <c r="W49" i="5"/>
  <c r="W43" i="5"/>
  <c r="W41" i="5"/>
  <c r="E42" i="28" s="1"/>
  <c r="U34" i="5"/>
  <c r="U52" i="5"/>
  <c r="W52" i="5"/>
  <c r="W29" i="3"/>
  <c r="D30" i="28" s="1"/>
  <c r="U46" i="3"/>
  <c r="D47" i="27" s="1"/>
  <c r="Q32" i="28"/>
  <c r="B56" i="31" s="1"/>
  <c r="Q25" i="28"/>
  <c r="B53" i="31" s="1"/>
  <c r="Q38" i="28"/>
  <c r="B59" i="31" s="1"/>
  <c r="U41" i="5"/>
  <c r="U54" i="5"/>
  <c r="Q14" i="28"/>
  <c r="B50" i="31" s="1"/>
  <c r="Q46" i="28"/>
  <c r="B62" i="31" s="1"/>
  <c r="U51" i="5"/>
  <c r="U49" i="7"/>
  <c r="Q24" i="28"/>
  <c r="B52" i="31" s="1"/>
  <c r="Q33" i="28"/>
  <c r="B57" i="31" s="1"/>
  <c r="U48" i="5"/>
  <c r="U12" i="7"/>
  <c r="U38" i="9"/>
  <c r="U63" i="9"/>
  <c r="G64" i="27" s="1"/>
  <c r="U41" i="17"/>
  <c r="K42" i="27" s="1"/>
  <c r="U33" i="19"/>
  <c r="L34" i="27" s="1"/>
  <c r="S34" i="27" s="1"/>
  <c r="U6" i="21"/>
  <c r="U41" i="23"/>
  <c r="N42" i="27" s="1"/>
  <c r="C7" i="28"/>
  <c r="U15" i="1"/>
  <c r="C16" i="27" s="1"/>
  <c r="U46" i="1"/>
  <c r="C47" i="27" s="1"/>
  <c r="U16" i="1"/>
  <c r="C17" i="27" s="1"/>
  <c r="C57" i="28"/>
  <c r="C56" i="28"/>
  <c r="U61" i="21"/>
  <c r="W40" i="3" l="1"/>
  <c r="D41" i="28" s="1"/>
  <c r="W63" i="3"/>
  <c r="D64" i="28" s="1"/>
  <c r="Q64" i="28" s="1"/>
  <c r="B46" i="31" s="1"/>
  <c r="W22" i="1"/>
  <c r="C23" i="28" s="1"/>
  <c r="W9" i="1"/>
  <c r="C10" i="28" s="1"/>
  <c r="Q64" i="27"/>
  <c r="Q34" i="27"/>
  <c r="S30" i="27"/>
  <c r="S64" i="27"/>
  <c r="B41" i="32" s="1"/>
  <c r="D41" i="32" s="1"/>
  <c r="W18" i="3"/>
  <c r="D19" i="28" s="1"/>
  <c r="W54" i="3"/>
  <c r="D55" i="28" s="1"/>
  <c r="W34" i="3"/>
  <c r="D35" i="28" s="1"/>
  <c r="W4" i="1"/>
  <c r="C5" i="28" s="1"/>
  <c r="W18" i="1"/>
  <c r="C19" i="28" s="1"/>
  <c r="W6" i="3"/>
  <c r="D7" i="28" s="1"/>
  <c r="W28" i="3"/>
  <c r="D29" i="28" s="1"/>
  <c r="W59" i="5"/>
  <c r="E60" i="28" s="1"/>
  <c r="S60" i="28" s="1"/>
  <c r="C38" i="31" s="1"/>
  <c r="W17" i="3"/>
  <c r="D18" i="28" s="1"/>
  <c r="W3" i="3"/>
  <c r="D4" i="28" s="1"/>
  <c r="W50" i="5"/>
  <c r="E51" i="28" s="1"/>
  <c r="Q30" i="28"/>
  <c r="B34" i="31" s="1"/>
  <c r="W15" i="3"/>
  <c r="D16" i="28" s="1"/>
  <c r="W15" i="5"/>
  <c r="E16" i="28" s="1"/>
  <c r="S36" i="28"/>
  <c r="C58" i="31" s="1"/>
  <c r="S45" i="28"/>
  <c r="C61" i="31" s="1"/>
  <c r="Q45" i="28"/>
  <c r="B61" i="31" s="1"/>
  <c r="W46" i="3"/>
  <c r="D47" i="28" s="1"/>
  <c r="W5" i="3"/>
  <c r="D6" i="28" s="1"/>
  <c r="W17" i="5"/>
  <c r="E18" i="28" s="1"/>
  <c r="W30" i="5"/>
  <c r="E31" i="28" s="1"/>
  <c r="T15" i="28"/>
  <c r="D25" i="31" s="1"/>
  <c r="S12" i="28"/>
  <c r="C20" i="31" s="1"/>
  <c r="W5" i="5"/>
  <c r="E6" i="28" s="1"/>
  <c r="T59" i="28"/>
  <c r="D47" i="31" s="1"/>
  <c r="T17" i="28"/>
  <c r="D32" i="31" s="1"/>
  <c r="W8" i="5"/>
  <c r="E9" i="28" s="1"/>
  <c r="W8" i="3"/>
  <c r="D9" i="28" s="1"/>
  <c r="W21" i="1"/>
  <c r="W3" i="1"/>
  <c r="C4" i="28" s="1"/>
  <c r="U3" i="1"/>
  <c r="C4" i="27" s="1"/>
  <c r="W60" i="21"/>
  <c r="M61" i="28" s="1"/>
  <c r="W30" i="21"/>
  <c r="M31" i="28" s="1"/>
  <c r="W41" i="21"/>
  <c r="M42" i="28" s="1"/>
  <c r="U12" i="21"/>
  <c r="M13" i="27" s="1"/>
  <c r="T63" i="28"/>
  <c r="D45" i="31" s="1"/>
  <c r="W10" i="26"/>
  <c r="P11" i="28" s="1"/>
  <c r="U10" i="26"/>
  <c r="P11" i="27" s="1"/>
  <c r="W20" i="23"/>
  <c r="N21" i="28" s="1"/>
  <c r="W8" i="23"/>
  <c r="N9" i="28" s="1"/>
  <c r="T8" i="28"/>
  <c r="D30" i="31" s="1"/>
  <c r="U5" i="19"/>
  <c r="L6" i="27" s="1"/>
  <c r="W11" i="17"/>
  <c r="K12" i="28" s="1"/>
  <c r="T23" i="28"/>
  <c r="D29" i="31" s="1"/>
  <c r="U8" i="17"/>
  <c r="W15" i="13"/>
  <c r="I16" i="28" s="1"/>
  <c r="W7" i="13"/>
  <c r="I8" i="28" s="1"/>
  <c r="W3" i="13"/>
  <c r="I4" i="28" s="1"/>
  <c r="U4" i="13"/>
  <c r="I5" i="27" s="1"/>
  <c r="W30" i="15"/>
  <c r="J31" i="28" s="1"/>
  <c r="W5" i="15"/>
  <c r="J6" i="28" s="1"/>
  <c r="W6" i="11"/>
  <c r="H7" i="28" s="1"/>
  <c r="W50" i="11"/>
  <c r="H51" i="28" s="1"/>
  <c r="W16" i="11"/>
  <c r="H17" i="28" s="1"/>
  <c r="W60" i="11"/>
  <c r="H61" i="28" s="1"/>
  <c r="W47" i="11"/>
  <c r="H48" i="28" s="1"/>
  <c r="S30" i="28"/>
  <c r="C34" i="31" s="1"/>
  <c r="U43" i="5"/>
  <c r="E44" i="27" s="1"/>
  <c r="W49" i="7"/>
  <c r="F50" i="28" s="1"/>
  <c r="W21" i="7"/>
  <c r="F22" i="28" s="1"/>
  <c r="W55" i="7"/>
  <c r="F56" i="28" s="1"/>
  <c r="U64" i="9"/>
  <c r="G65" i="27" s="1"/>
  <c r="U46" i="9"/>
  <c r="G47" i="27" s="1"/>
  <c r="U61" i="15"/>
  <c r="J62" i="27" s="1"/>
  <c r="W55" i="15"/>
  <c r="J56" i="28" s="1"/>
  <c r="W12" i="15"/>
  <c r="J13" i="28" s="1"/>
  <c r="U3" i="15"/>
  <c r="J4" i="27" s="1"/>
  <c r="W14" i="15"/>
  <c r="J15" i="28" s="1"/>
  <c r="U21" i="15"/>
  <c r="J22" i="27" s="1"/>
  <c r="U19" i="15"/>
  <c r="J20" i="27" s="1"/>
  <c r="U41" i="11"/>
  <c r="H42" i="27" s="1"/>
  <c r="U6" i="13"/>
  <c r="I7" i="27" s="1"/>
  <c r="U61" i="13"/>
  <c r="I62" i="27" s="1"/>
  <c r="S65" i="28"/>
  <c r="C37" i="31" s="1"/>
  <c r="U42" i="9"/>
  <c r="G43" i="27" s="1"/>
  <c r="W7" i="5"/>
  <c r="E8" i="28" s="1"/>
  <c r="U56" i="5"/>
  <c r="E57" i="27" s="1"/>
  <c r="W9" i="5"/>
  <c r="E10" i="28" s="1"/>
  <c r="W21" i="5"/>
  <c r="E22" i="28" s="1"/>
  <c r="W14" i="5"/>
  <c r="E15" i="28" s="1"/>
  <c r="Q28" i="28"/>
  <c r="B42" i="31" s="1"/>
  <c r="S28" i="28"/>
  <c r="C42" i="31" s="1"/>
  <c r="U41" i="26"/>
  <c r="P42" i="27" s="1"/>
  <c r="W41" i="26"/>
  <c r="P42" i="28" s="1"/>
  <c r="U59" i="26"/>
  <c r="P60" i="27" s="1"/>
  <c r="W8" i="26"/>
  <c r="P9" i="28" s="1"/>
  <c r="U61" i="25"/>
  <c r="O62" i="27" s="1"/>
  <c r="U64" i="25"/>
  <c r="O65" i="27" s="1"/>
  <c r="U4" i="25"/>
  <c r="O5" i="27" s="1"/>
  <c r="W34" i="25"/>
  <c r="O35" i="28" s="1"/>
  <c r="U60" i="25"/>
  <c r="O61" i="27" s="1"/>
  <c r="U46" i="25"/>
  <c r="O47" i="27" s="1"/>
  <c r="U3" i="25"/>
  <c r="O4" i="27" s="1"/>
  <c r="W61" i="25"/>
  <c r="O62" i="28" s="1"/>
  <c r="U36" i="25"/>
  <c r="O37" i="27" s="1"/>
  <c r="O42" i="25"/>
  <c r="U59" i="25"/>
  <c r="O60" i="27" s="1"/>
  <c r="U34" i="25"/>
  <c r="O35" i="27" s="1"/>
  <c r="B42" i="25"/>
  <c r="U8" i="23"/>
  <c r="N9" i="27" s="1"/>
  <c r="U14" i="23"/>
  <c r="N15" i="27" s="1"/>
  <c r="U51" i="23"/>
  <c r="N52" i="27" s="1"/>
  <c r="U61" i="23"/>
  <c r="N62" i="27" s="1"/>
  <c r="U20" i="23"/>
  <c r="N21" i="27" s="1"/>
  <c r="U30" i="23"/>
  <c r="N31" i="27" s="1"/>
  <c r="U62" i="23"/>
  <c r="N63" i="27" s="1"/>
  <c r="U22" i="23"/>
  <c r="N23" i="27" s="1"/>
  <c r="W6" i="23"/>
  <c r="N7" i="28" s="1"/>
  <c r="U4" i="23"/>
  <c r="W11" i="23"/>
  <c r="N12" i="28" s="1"/>
  <c r="W51" i="23"/>
  <c r="N52" i="28" s="1"/>
  <c r="T52" i="28" s="1"/>
  <c r="D35" i="31" s="1"/>
  <c r="W21" i="23"/>
  <c r="N22" i="28" s="1"/>
  <c r="U34" i="23"/>
  <c r="N35" i="27" s="1"/>
  <c r="U10" i="23"/>
  <c r="N11" i="27" s="1"/>
  <c r="U11" i="23"/>
  <c r="N12" i="27" s="1"/>
  <c r="W48" i="21"/>
  <c r="M49" i="28" s="1"/>
  <c r="T49" i="28" s="1"/>
  <c r="D27" i="31" s="1"/>
  <c r="U48" i="21"/>
  <c r="M49" i="27" s="1"/>
  <c r="U10" i="21"/>
  <c r="M11" i="27" s="1"/>
  <c r="W5" i="21"/>
  <c r="M6" i="28" s="1"/>
  <c r="W6" i="21"/>
  <c r="M7" i="28" s="1"/>
  <c r="U60" i="21"/>
  <c r="M61" i="27" s="1"/>
  <c r="U59" i="21"/>
  <c r="M60" i="27" s="1"/>
  <c r="U20" i="21"/>
  <c r="M21" i="27" s="1"/>
  <c r="W19" i="21"/>
  <c r="M20" i="28" s="1"/>
  <c r="W55" i="21"/>
  <c r="M56" i="28" s="1"/>
  <c r="T56" i="28" s="1"/>
  <c r="D7" i="31" s="1"/>
  <c r="U5" i="21"/>
  <c r="M6" i="27" s="1"/>
  <c r="W59" i="21"/>
  <c r="M60" i="28" s="1"/>
  <c r="T60" i="28" s="1"/>
  <c r="D38" i="31" s="1"/>
  <c r="W47" i="21"/>
  <c r="M48" i="28" s="1"/>
  <c r="T48" i="28" s="1"/>
  <c r="D40" i="31" s="1"/>
  <c r="T47" i="28"/>
  <c r="D12" i="31" s="1"/>
  <c r="U55" i="21"/>
  <c r="M56" i="27" s="1"/>
  <c r="U46" i="21"/>
  <c r="M47" i="27" s="1"/>
  <c r="U30" i="21"/>
  <c r="M31" i="27" s="1"/>
  <c r="U8" i="21"/>
  <c r="M9" i="27" s="1"/>
  <c r="U47" i="21"/>
  <c r="M48" i="27" s="1"/>
  <c r="U3" i="21"/>
  <c r="M4" i="27" s="1"/>
  <c r="W11" i="21"/>
  <c r="M12" i="28" s="1"/>
  <c r="U19" i="21"/>
  <c r="M20" i="27" s="1"/>
  <c r="U11" i="21"/>
  <c r="M12" i="27" s="1"/>
  <c r="O63" i="21"/>
  <c r="M62" i="27"/>
  <c r="M10" i="27"/>
  <c r="Q40" i="28"/>
  <c r="B48" i="31" s="1"/>
  <c r="T40" i="28"/>
  <c r="D48" i="31" s="1"/>
  <c r="U48" i="17"/>
  <c r="K49" i="27" s="1"/>
  <c r="U22" i="17"/>
  <c r="K23" i="27" s="1"/>
  <c r="U14" i="17"/>
  <c r="K15" i="27" s="1"/>
  <c r="U34" i="17"/>
  <c r="K35" i="27" s="1"/>
  <c r="U53" i="17"/>
  <c r="K53" i="27" s="1"/>
  <c r="U52" i="17"/>
  <c r="K52" i="27" s="1"/>
  <c r="U39" i="17"/>
  <c r="K40" i="27" s="1"/>
  <c r="Q40" i="27" s="1"/>
  <c r="W20" i="17"/>
  <c r="K21" i="28" s="1"/>
  <c r="W12" i="17"/>
  <c r="K13" i="28" s="1"/>
  <c r="W19" i="17"/>
  <c r="K20" i="28" s="1"/>
  <c r="U62" i="17"/>
  <c r="K62" i="27" s="1"/>
  <c r="U36" i="17"/>
  <c r="K37" i="27" s="1"/>
  <c r="U30" i="17"/>
  <c r="K31" i="27" s="1"/>
  <c r="U15" i="17"/>
  <c r="W30" i="17"/>
  <c r="K31" i="28" s="1"/>
  <c r="W61" i="17"/>
  <c r="K61" i="28" s="1"/>
  <c r="U61" i="17"/>
  <c r="K61" i="27" s="1"/>
  <c r="W5" i="17"/>
  <c r="K6" i="28" s="1"/>
  <c r="W62" i="17"/>
  <c r="K62" i="28" s="1"/>
  <c r="W36" i="17"/>
  <c r="K37" i="28" s="1"/>
  <c r="U58" i="17"/>
  <c r="K58" i="27" s="1"/>
  <c r="W6" i="17"/>
  <c r="K7" i="28" s="1"/>
  <c r="W10" i="17"/>
  <c r="K11" i="28" s="1"/>
  <c r="U6" i="17"/>
  <c r="K7" i="27" s="1"/>
  <c r="U11" i="17"/>
  <c r="K12" i="27" s="1"/>
  <c r="U20" i="17"/>
  <c r="K21" i="27" s="1"/>
  <c r="U21" i="17"/>
  <c r="K22" i="27" s="1"/>
  <c r="U12" i="17"/>
  <c r="K13" i="27" s="1"/>
  <c r="U10" i="17"/>
  <c r="K11" i="27" s="1"/>
  <c r="U3" i="17"/>
  <c r="K4" i="27" s="1"/>
  <c r="O62" i="17"/>
  <c r="U46" i="17"/>
  <c r="K47" i="27" s="1"/>
  <c r="U62" i="19"/>
  <c r="L63" i="27" s="1"/>
  <c r="U36" i="19"/>
  <c r="L37" i="27" s="1"/>
  <c r="U22" i="19"/>
  <c r="L23" i="27" s="1"/>
  <c r="U41" i="19"/>
  <c r="L42" i="27" s="1"/>
  <c r="U58" i="19"/>
  <c r="L59" i="27" s="1"/>
  <c r="Q59" i="27" s="1"/>
  <c r="U60" i="19"/>
  <c r="L61" i="27" s="1"/>
  <c r="W34" i="19"/>
  <c r="L35" i="28" s="1"/>
  <c r="U34" i="19"/>
  <c r="L35" i="27" s="1"/>
  <c r="U21" i="19"/>
  <c r="L22" i="27" s="1"/>
  <c r="W36" i="19"/>
  <c r="L37" i="28" s="1"/>
  <c r="U61" i="19"/>
  <c r="L62" i="27" s="1"/>
  <c r="U11" i="19"/>
  <c r="L12" i="27" s="1"/>
  <c r="W5" i="19"/>
  <c r="L6" i="28" s="1"/>
  <c r="U16" i="19"/>
  <c r="L17" i="27" s="1"/>
  <c r="W20" i="19"/>
  <c r="L21" i="28" s="1"/>
  <c r="U20" i="19"/>
  <c r="L21" i="27" s="1"/>
  <c r="U19" i="19"/>
  <c r="L20" i="27" s="1"/>
  <c r="L56" i="27"/>
  <c r="W6" i="19"/>
  <c r="L7" i="28" s="1"/>
  <c r="U6" i="19"/>
  <c r="L7" i="27" s="1"/>
  <c r="Q34" i="28"/>
  <c r="B49" i="31" s="1"/>
  <c r="W12" i="19"/>
  <c r="L13" i="28" s="1"/>
  <c r="U12" i="19"/>
  <c r="L13" i="27" s="1"/>
  <c r="W4" i="19"/>
  <c r="L5" i="28" s="1"/>
  <c r="T5" i="28" s="1"/>
  <c r="D4" i="31" s="1"/>
  <c r="U4" i="19"/>
  <c r="W9" i="19"/>
  <c r="L10" i="28" s="1"/>
  <c r="T10" i="28" s="1"/>
  <c r="D24" i="31" s="1"/>
  <c r="U7" i="19"/>
  <c r="W36" i="15"/>
  <c r="J37" i="28" s="1"/>
  <c r="W60" i="15"/>
  <c r="J61" i="28" s="1"/>
  <c r="U28" i="15"/>
  <c r="J29" i="27" s="1"/>
  <c r="U41" i="15"/>
  <c r="J42" i="27" s="1"/>
  <c r="U60" i="15"/>
  <c r="J61" i="27" s="1"/>
  <c r="J13" i="27"/>
  <c r="U50" i="15"/>
  <c r="J51" i="27" s="1"/>
  <c r="U51" i="15"/>
  <c r="J52" i="27" s="1"/>
  <c r="U30" i="15"/>
  <c r="J31" i="27" s="1"/>
  <c r="W62" i="15"/>
  <c r="J63" i="28" s="1"/>
  <c r="W57" i="15"/>
  <c r="J58" i="28" s="1"/>
  <c r="U6" i="15"/>
  <c r="J7" i="27" s="1"/>
  <c r="W61" i="15"/>
  <c r="J62" i="28" s="1"/>
  <c r="S62" i="28" s="1"/>
  <c r="C39" i="31" s="1"/>
  <c r="W4" i="15"/>
  <c r="J5" i="28" s="1"/>
  <c r="U46" i="15"/>
  <c r="J47" i="27" s="1"/>
  <c r="U55" i="15"/>
  <c r="J56" i="27" s="1"/>
  <c r="U11" i="15"/>
  <c r="J12" i="27" s="1"/>
  <c r="W20" i="15"/>
  <c r="J21" i="28" s="1"/>
  <c r="U57" i="15"/>
  <c r="J58" i="27" s="1"/>
  <c r="W8" i="15"/>
  <c r="J9" i="28" s="1"/>
  <c r="W34" i="15"/>
  <c r="J35" i="28" s="1"/>
  <c r="W21" i="15"/>
  <c r="J22" i="28" s="1"/>
  <c r="U7" i="15"/>
  <c r="J8" i="27" s="1"/>
  <c r="U10" i="15"/>
  <c r="J11" i="27" s="1"/>
  <c r="W10" i="15"/>
  <c r="J11" i="28" s="1"/>
  <c r="U34" i="15"/>
  <c r="J35" i="27" s="1"/>
  <c r="U5" i="15"/>
  <c r="J6" i="27" s="1"/>
  <c r="U14" i="15"/>
  <c r="J15" i="27" s="1"/>
  <c r="W3" i="15"/>
  <c r="U16" i="13"/>
  <c r="I17" i="27" s="1"/>
  <c r="U42" i="13"/>
  <c r="I43" i="27" s="1"/>
  <c r="W21" i="13"/>
  <c r="I22" i="28" s="1"/>
  <c r="I4" i="27"/>
  <c r="W55" i="13"/>
  <c r="I56" i="28" s="1"/>
  <c r="U59" i="13"/>
  <c r="I60" i="27" s="1"/>
  <c r="U60" i="11"/>
  <c r="H61" i="27" s="1"/>
  <c r="U47" i="11"/>
  <c r="H48" i="27" s="1"/>
  <c r="U7" i="11"/>
  <c r="H8" i="27" s="1"/>
  <c r="U50" i="11"/>
  <c r="H51" i="27" s="1"/>
  <c r="U16" i="11"/>
  <c r="H17" i="27" s="1"/>
  <c r="U34" i="9"/>
  <c r="G35" i="27" s="1"/>
  <c r="W20" i="9"/>
  <c r="G21" i="28" s="1"/>
  <c r="W12" i="9"/>
  <c r="G13" i="28" s="1"/>
  <c r="U12" i="9"/>
  <c r="G13" i="27" s="1"/>
  <c r="W9" i="9"/>
  <c r="G10" i="28" s="1"/>
  <c r="W3" i="9"/>
  <c r="G4" i="28" s="1"/>
  <c r="W6" i="9"/>
  <c r="G7" i="28" s="1"/>
  <c r="W5" i="9"/>
  <c r="G6" i="28" s="1"/>
  <c r="U30" i="9"/>
  <c r="G31" i="27" s="1"/>
  <c r="O78" i="9"/>
  <c r="U16" i="9"/>
  <c r="G17" i="27" s="1"/>
  <c r="B78" i="9"/>
  <c r="U5" i="9"/>
  <c r="G6" i="27" s="1"/>
  <c r="U41" i="9"/>
  <c r="G42" i="27" s="1"/>
  <c r="U46" i="7"/>
  <c r="F47" i="27" s="1"/>
  <c r="U21" i="7"/>
  <c r="F22" i="27" s="1"/>
  <c r="U55" i="7"/>
  <c r="F56" i="27" s="1"/>
  <c r="O51" i="7"/>
  <c r="U3" i="7"/>
  <c r="F4" i="27" s="1"/>
  <c r="U14" i="1"/>
  <c r="C15" i="27" s="1"/>
  <c r="U64" i="5"/>
  <c r="E65" i="27" s="1"/>
  <c r="W16" i="5"/>
  <c r="E17" i="28" s="1"/>
  <c r="W56" i="5"/>
  <c r="E57" i="28" s="1"/>
  <c r="W4" i="5"/>
  <c r="E5" i="28" s="1"/>
  <c r="B57" i="5"/>
  <c r="U30" i="5"/>
  <c r="E31" i="27" s="1"/>
  <c r="U21" i="5"/>
  <c r="E22" i="27" s="1"/>
  <c r="U55" i="5"/>
  <c r="E56" i="27" s="1"/>
  <c r="W57" i="5"/>
  <c r="E58" i="28" s="1"/>
  <c r="U16" i="5"/>
  <c r="E17" i="27" s="1"/>
  <c r="W20" i="5"/>
  <c r="E21" i="28" s="1"/>
  <c r="U27" i="5"/>
  <c r="E28" i="27" s="1"/>
  <c r="Q28" i="27" s="1"/>
  <c r="W47" i="5"/>
  <c r="E48" i="28" s="1"/>
  <c r="U14" i="5"/>
  <c r="E15" i="27" s="1"/>
  <c r="U6" i="5"/>
  <c r="E7" i="27" s="1"/>
  <c r="W6" i="5"/>
  <c r="E7" i="28" s="1"/>
  <c r="U7" i="5"/>
  <c r="E8" i="27" s="1"/>
  <c r="U8" i="5"/>
  <c r="E9" i="27" s="1"/>
  <c r="U5" i="5"/>
  <c r="E6" i="27" s="1"/>
  <c r="U47" i="5"/>
  <c r="E48" i="27" s="1"/>
  <c r="U46" i="5"/>
  <c r="E47" i="27" s="1"/>
  <c r="W46" i="5"/>
  <c r="E47" i="28" s="1"/>
  <c r="W12" i="5"/>
  <c r="E13" i="28" s="1"/>
  <c r="W55" i="5"/>
  <c r="E56" i="28" s="1"/>
  <c r="W54" i="5"/>
  <c r="E55" i="28" s="1"/>
  <c r="W3" i="5"/>
  <c r="E4" i="28" s="1"/>
  <c r="U3" i="5"/>
  <c r="B51" i="3"/>
  <c r="B63" i="21"/>
  <c r="M4" i="28"/>
  <c r="M7" i="27"/>
  <c r="U4" i="15"/>
  <c r="O59" i="15"/>
  <c r="U15" i="13"/>
  <c r="I16" i="27" s="1"/>
  <c r="U21" i="13"/>
  <c r="I22" i="27" s="1"/>
  <c r="W48" i="13"/>
  <c r="I49" i="28" s="1"/>
  <c r="W20" i="13"/>
  <c r="I21" i="28" s="1"/>
  <c r="B58" i="13"/>
  <c r="H4" i="28"/>
  <c r="W55" i="11"/>
  <c r="H56" i="28" s="1"/>
  <c r="U15" i="11"/>
  <c r="H16" i="27" s="1"/>
  <c r="O61" i="11"/>
  <c r="U5" i="11"/>
  <c r="H6" i="27" s="1"/>
  <c r="W38" i="11"/>
  <c r="H39" i="28" s="1"/>
  <c r="U50" i="9"/>
  <c r="G51" i="27" s="1"/>
  <c r="W14" i="9"/>
  <c r="G15" i="28" s="1"/>
  <c r="W43" i="9"/>
  <c r="G44" i="28" s="1"/>
  <c r="W21" i="9"/>
  <c r="G22" i="28" s="1"/>
  <c r="W30" i="9"/>
  <c r="G31" i="28" s="1"/>
  <c r="U55" i="9"/>
  <c r="G56" i="27" s="1"/>
  <c r="W42" i="9"/>
  <c r="G43" i="28" s="1"/>
  <c r="U51" i="9"/>
  <c r="G52" i="27" s="1"/>
  <c r="U21" i="9"/>
  <c r="G22" i="27" s="1"/>
  <c r="U9" i="9"/>
  <c r="G10" i="27" s="1"/>
  <c r="W34" i="9"/>
  <c r="G35" i="28" s="1"/>
  <c r="W28" i="9"/>
  <c r="G29" i="28" s="1"/>
  <c r="W49" i="9"/>
  <c r="G50" i="28" s="1"/>
  <c r="W55" i="9"/>
  <c r="G56" i="28" s="1"/>
  <c r="U48" i="9"/>
  <c r="G49" i="27" s="1"/>
  <c r="U20" i="9"/>
  <c r="G21" i="27" s="1"/>
  <c r="U3" i="9"/>
  <c r="U43" i="9"/>
  <c r="G44" i="27" s="1"/>
  <c r="U22" i="9"/>
  <c r="G23" i="27" s="1"/>
  <c r="U6" i="9"/>
  <c r="G7" i="27" s="1"/>
  <c r="U49" i="9"/>
  <c r="G50" i="27" s="1"/>
  <c r="W48" i="9"/>
  <c r="G49" i="28" s="1"/>
  <c r="W51" i="9"/>
  <c r="G52" i="28" s="1"/>
  <c r="W4" i="9"/>
  <c r="G5" i="28" s="1"/>
  <c r="W16" i="9"/>
  <c r="G17" i="28" s="1"/>
  <c r="W41" i="9"/>
  <c r="G42" i="28" s="1"/>
  <c r="W46" i="9"/>
  <c r="G47" i="28" s="1"/>
  <c r="W22" i="9"/>
  <c r="G23" i="28" s="1"/>
  <c r="W3" i="7"/>
  <c r="F4" i="28" s="1"/>
  <c r="E53" i="27"/>
  <c r="E53" i="28"/>
  <c r="E35" i="28"/>
  <c r="E44" i="28"/>
  <c r="E55" i="27"/>
  <c r="Q55" i="27" s="1"/>
  <c r="E50" i="28"/>
  <c r="W30" i="3"/>
  <c r="D31" i="28" s="1"/>
  <c r="U57" i="3"/>
  <c r="D58" i="27" s="1"/>
  <c r="W21" i="3"/>
  <c r="D22" i="28" s="1"/>
  <c r="U5" i="3"/>
  <c r="D6" i="27" s="1"/>
  <c r="W19" i="3"/>
  <c r="D20" i="28" s="1"/>
  <c r="W4" i="3"/>
  <c r="U56" i="3"/>
  <c r="D57" i="27" s="1"/>
  <c r="U30" i="3"/>
  <c r="D31" i="27" s="1"/>
  <c r="U3" i="3"/>
  <c r="D4" i="27" s="1"/>
  <c r="W56" i="3"/>
  <c r="D57" i="28" s="1"/>
  <c r="W57" i="3"/>
  <c r="D58" i="28" s="1"/>
  <c r="U55" i="1"/>
  <c r="C56" i="27" s="1"/>
  <c r="U6" i="1"/>
  <c r="C7" i="27" s="1"/>
  <c r="U5" i="1"/>
  <c r="C6" i="27" s="1"/>
  <c r="U4" i="1"/>
  <c r="C5" i="27" s="1"/>
  <c r="U34" i="1"/>
  <c r="C35" i="27" s="1"/>
  <c r="U41" i="1"/>
  <c r="C42" i="27" s="1"/>
  <c r="U8" i="1"/>
  <c r="C9" i="27" s="1"/>
  <c r="U56" i="1"/>
  <c r="B59" i="15"/>
  <c r="U57" i="13"/>
  <c r="I58" i="27" s="1"/>
  <c r="U55" i="13"/>
  <c r="I56" i="27" s="1"/>
  <c r="W34" i="13"/>
  <c r="I35" i="28" s="1"/>
  <c r="W19" i="13"/>
  <c r="I20" i="28" s="1"/>
  <c r="O58" i="13"/>
  <c r="U17" i="13"/>
  <c r="I18" i="27" s="1"/>
  <c r="Q18" i="27" s="1"/>
  <c r="U20" i="13"/>
  <c r="I21" i="27" s="1"/>
  <c r="U28" i="13"/>
  <c r="I29" i="27" s="1"/>
  <c r="U46" i="13"/>
  <c r="I47" i="27" s="1"/>
  <c r="U12" i="13"/>
  <c r="I13" i="27" s="1"/>
  <c r="U8" i="13"/>
  <c r="I9" i="27" s="1"/>
  <c r="U9" i="13"/>
  <c r="I10" i="27" s="1"/>
  <c r="U41" i="13"/>
  <c r="I42" i="27" s="1"/>
  <c r="U14" i="13"/>
  <c r="I15" i="27" s="1"/>
  <c r="U7" i="13"/>
  <c r="I8" i="27" s="1"/>
  <c r="U60" i="13"/>
  <c r="I61" i="27" s="1"/>
  <c r="U51" i="13"/>
  <c r="I52" i="27" s="1"/>
  <c r="U48" i="13"/>
  <c r="I49" i="27" s="1"/>
  <c r="U34" i="13"/>
  <c r="I35" i="27" s="1"/>
  <c r="U5" i="13"/>
  <c r="W42" i="13"/>
  <c r="I43" i="28" s="1"/>
  <c r="U55" i="11"/>
  <c r="H56" i="27" s="1"/>
  <c r="U49" i="11"/>
  <c r="H50" i="27" s="1"/>
  <c r="W15" i="11"/>
  <c r="H16" i="28" s="1"/>
  <c r="U12" i="11"/>
  <c r="H13" i="27" s="1"/>
  <c r="U20" i="11"/>
  <c r="H21" i="27" s="1"/>
  <c r="U30" i="11"/>
  <c r="H31" i="27" s="1"/>
  <c r="U19" i="11"/>
  <c r="H20" i="27" s="1"/>
  <c r="U6" i="11"/>
  <c r="H7" i="27" s="1"/>
  <c r="U28" i="11"/>
  <c r="H29" i="27" s="1"/>
  <c r="U42" i="11"/>
  <c r="H43" i="27" s="1"/>
  <c r="U9" i="11"/>
  <c r="H10" i="27" s="1"/>
  <c r="U4" i="11"/>
  <c r="H5" i="27" s="1"/>
  <c r="B61" i="11"/>
  <c r="U57" i="11"/>
  <c r="H58" i="27" s="1"/>
  <c r="U38" i="11"/>
  <c r="H39" i="27" s="1"/>
  <c r="U4" i="9"/>
  <c r="G5" i="27" s="1"/>
  <c r="G29" i="27"/>
  <c r="G39" i="27"/>
  <c r="U50" i="7"/>
  <c r="F51" i="27" s="1"/>
  <c r="U14" i="7"/>
  <c r="F15" i="27" s="1"/>
  <c r="U42" i="7"/>
  <c r="F43" i="27" s="1"/>
  <c r="U4" i="7"/>
  <c r="F5" i="27" s="1"/>
  <c r="U15" i="7"/>
  <c r="F16" i="27" s="1"/>
  <c r="U43" i="7"/>
  <c r="F44" i="27" s="1"/>
  <c r="F13" i="27"/>
  <c r="F50" i="27"/>
  <c r="B51" i="7"/>
  <c r="E35" i="27"/>
  <c r="E50" i="27"/>
  <c r="E42" i="27"/>
  <c r="E49" i="27"/>
  <c r="E52" i="27"/>
  <c r="O51" i="3"/>
  <c r="U21" i="3"/>
  <c r="B55" i="1"/>
  <c r="Q58" i="13"/>
  <c r="Q55" i="1"/>
  <c r="C22" i="27"/>
  <c r="C15" i="28"/>
  <c r="U8" i="26"/>
  <c r="P9" i="27" s="1"/>
  <c r="O55" i="1"/>
  <c r="S41" i="28" l="1"/>
  <c r="C60" i="31" s="1"/>
  <c r="Q41" i="28"/>
  <c r="B60" i="31" s="1"/>
  <c r="S64" i="28"/>
  <c r="C46" i="31" s="1"/>
  <c r="Q65" i="27"/>
  <c r="Q60" i="27"/>
  <c r="Q12" i="27"/>
  <c r="Q47" i="27"/>
  <c r="Q61" i="27"/>
  <c r="Q39" i="27"/>
  <c r="Q50" i="27"/>
  <c r="Q17" i="27"/>
  <c r="Q56" i="27"/>
  <c r="Q44" i="27"/>
  <c r="Q43" i="27"/>
  <c r="Q31" i="27"/>
  <c r="Q15" i="27"/>
  <c r="Q52" i="27"/>
  <c r="Q53" i="27"/>
  <c r="Q48" i="27"/>
  <c r="Q62" i="27"/>
  <c r="S17" i="27"/>
  <c r="S43" i="27"/>
  <c r="S18" i="27"/>
  <c r="S48" i="27"/>
  <c r="S56" i="27"/>
  <c r="S52" i="27"/>
  <c r="S40" i="27"/>
  <c r="S28" i="27"/>
  <c r="B44" i="32" s="1"/>
  <c r="D44" i="32" s="1"/>
  <c r="S15" i="27"/>
  <c r="S44" i="27"/>
  <c r="S50" i="27"/>
  <c r="S39" i="27"/>
  <c r="S55" i="27"/>
  <c r="S53" i="27"/>
  <c r="S59" i="27"/>
  <c r="S65" i="27"/>
  <c r="S31" i="27"/>
  <c r="S47" i="27"/>
  <c r="S12" i="27"/>
  <c r="B31" i="32" s="1"/>
  <c r="D31" i="32" s="1"/>
  <c r="S61" i="27"/>
  <c r="B42" i="32" s="1"/>
  <c r="D42" i="32" s="1"/>
  <c r="S62" i="27"/>
  <c r="S60" i="27"/>
  <c r="T9" i="28"/>
  <c r="D5" i="31" s="1"/>
  <c r="W50" i="23"/>
  <c r="N51" i="28" s="1"/>
  <c r="T51" i="28" s="1"/>
  <c r="D16" i="31" s="1"/>
  <c r="W3" i="23"/>
  <c r="N4" i="28" s="1"/>
  <c r="T4" i="28" s="1"/>
  <c r="K16" i="27"/>
  <c r="S16" i="27" s="1"/>
  <c r="B17" i="32" s="1"/>
  <c r="S18" i="28"/>
  <c r="C41" i="31" s="1"/>
  <c r="S51" i="28"/>
  <c r="C16" i="31" s="1"/>
  <c r="Q18" i="28"/>
  <c r="B41" i="31" s="1"/>
  <c r="T42" i="28"/>
  <c r="D9" i="31" s="1"/>
  <c r="S16" i="28"/>
  <c r="C10" i="31" s="1"/>
  <c r="Q52" i="28"/>
  <c r="B35" i="31" s="1"/>
  <c r="T61" i="28"/>
  <c r="D21" i="31" s="1"/>
  <c r="T31" i="28"/>
  <c r="D22" i="31" s="1"/>
  <c r="W65" i="1"/>
  <c r="C22" i="28"/>
  <c r="S22" i="28" s="1"/>
  <c r="C2" i="31" s="1"/>
  <c r="T62" i="28"/>
  <c r="D39" i="31" s="1"/>
  <c r="W65" i="25"/>
  <c r="O66" i="28"/>
  <c r="T20" i="28"/>
  <c r="D17" i="31" s="1"/>
  <c r="P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S58" i="28"/>
  <c r="C18" i="31" s="1"/>
  <c r="S57" i="28"/>
  <c r="C19" i="31" s="1"/>
  <c r="S20" i="28"/>
  <c r="C17" i="31" s="1"/>
  <c r="S56" i="28"/>
  <c r="C7" i="31" s="1"/>
  <c r="Q42" i="28"/>
  <c r="B9" i="31" s="1"/>
  <c r="W65" i="26"/>
  <c r="U34" i="26"/>
  <c r="P35" i="27" s="1"/>
  <c r="Q35" i="27" s="1"/>
  <c r="T35" i="28"/>
  <c r="D13" i="31" s="1"/>
  <c r="U7" i="25"/>
  <c r="O8" i="27" s="1"/>
  <c r="U19" i="25"/>
  <c r="Q42" i="25"/>
  <c r="U19" i="23"/>
  <c r="N20" i="27" s="1"/>
  <c r="U6" i="23"/>
  <c r="N7" i="27" s="1"/>
  <c r="S7" i="27" s="1"/>
  <c r="U21" i="23"/>
  <c r="N22" i="27" s="1"/>
  <c r="T22" i="28"/>
  <c r="D2" i="31" s="1"/>
  <c r="U5" i="23"/>
  <c r="N6" i="27" s="1"/>
  <c r="Q60" i="28"/>
  <c r="B38" i="31" s="1"/>
  <c r="W65" i="21"/>
  <c r="T12" i="28"/>
  <c r="D20" i="31" s="1"/>
  <c r="Q63" i="21"/>
  <c r="T6" i="28"/>
  <c r="D8" i="31" s="1"/>
  <c r="U65" i="21"/>
  <c r="U19" i="17"/>
  <c r="K20" i="27" s="1"/>
  <c r="T37" i="28"/>
  <c r="D44" i="31" s="1"/>
  <c r="Q61" i="28"/>
  <c r="B21" i="31" s="1"/>
  <c r="Q62" i="28"/>
  <c r="B39" i="31" s="1"/>
  <c r="T21" i="28"/>
  <c r="D15" i="31" s="1"/>
  <c r="T7" i="28"/>
  <c r="D11" i="31" s="1"/>
  <c r="W66" i="17"/>
  <c r="T11" i="28"/>
  <c r="D28" i="31" s="1"/>
  <c r="Q62" i="17"/>
  <c r="U5" i="17"/>
  <c r="K6" i="27" s="1"/>
  <c r="U8" i="19"/>
  <c r="L9" i="27" s="1"/>
  <c r="U10" i="19"/>
  <c r="L11" i="27" s="1"/>
  <c r="S11" i="27" s="1"/>
  <c r="W65" i="19"/>
  <c r="L66" i="28"/>
  <c r="U9" i="19"/>
  <c r="L10" i="27" s="1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M66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S43" i="28"/>
  <c r="C14" i="31" s="1"/>
  <c r="Q37" i="28"/>
  <c r="B44" i="31" s="1"/>
  <c r="S37" i="28"/>
  <c r="C44" i="31" s="1"/>
  <c r="U8" i="15"/>
  <c r="J9" i="27" s="1"/>
  <c r="Q9" i="28"/>
  <c r="B5" i="31" s="1"/>
  <c r="U62" i="15"/>
  <c r="J63" i="27" s="1"/>
  <c r="Q63" i="27" s="1"/>
  <c r="U36" i="15"/>
  <c r="J37" i="27" s="1"/>
  <c r="Q37" i="27" s="1"/>
  <c r="Q59" i="15"/>
  <c r="Q20" i="28"/>
  <c r="B17" i="31" s="1"/>
  <c r="I66" i="28"/>
  <c r="Q61" i="11"/>
  <c r="H66" i="28"/>
  <c r="Q78" i="9"/>
  <c r="G66" i="28"/>
  <c r="Q7" i="28"/>
  <c r="B11" i="31" s="1"/>
  <c r="Q6" i="28"/>
  <c r="B8" i="31" s="1"/>
  <c r="Q51" i="7"/>
  <c r="U41" i="7"/>
  <c r="F42" i="27" s="1"/>
  <c r="F66" i="27" s="1"/>
  <c r="Q57" i="28"/>
  <c r="B19" i="31" s="1"/>
  <c r="U12" i="5"/>
  <c r="E13" i="27" s="1"/>
  <c r="Q13" i="27" s="1"/>
  <c r="U9" i="5"/>
  <c r="E10" i="27" s="1"/>
  <c r="Q17" i="28"/>
  <c r="B32" i="31" s="1"/>
  <c r="U57" i="5"/>
  <c r="E58" i="27" s="1"/>
  <c r="Q58" i="27" s="1"/>
  <c r="U4" i="5"/>
  <c r="E5" i="27" s="1"/>
  <c r="E4" i="27"/>
  <c r="U20" i="5"/>
  <c r="E21" i="27" s="1"/>
  <c r="Q21" i="27" s="1"/>
  <c r="U65" i="1"/>
  <c r="W65" i="3"/>
  <c r="D5" i="28"/>
  <c r="Q65" i="28"/>
  <c r="B37" i="31" s="1"/>
  <c r="M66" i="27"/>
  <c r="J4" i="28"/>
  <c r="J66" i="28" s="1"/>
  <c r="W65" i="15"/>
  <c r="Q49" i="28"/>
  <c r="B27" i="31" s="1"/>
  <c r="W65" i="13"/>
  <c r="W65" i="11"/>
  <c r="Q47" i="28"/>
  <c r="B12" i="31" s="1"/>
  <c r="W65" i="9"/>
  <c r="Q10" i="28"/>
  <c r="B24" i="31" s="1"/>
  <c r="Q56" i="28"/>
  <c r="B7" i="31" s="1"/>
  <c r="U65" i="9"/>
  <c r="Q13" i="28"/>
  <c r="B6" i="31" s="1"/>
  <c r="Q44" i="28"/>
  <c r="B26" i="31" s="1"/>
  <c r="W65" i="7"/>
  <c r="Q21" i="28"/>
  <c r="B15" i="31" s="1"/>
  <c r="Q31" i="28"/>
  <c r="B22" i="31" s="1"/>
  <c r="Q50" i="28"/>
  <c r="B23" i="31" s="1"/>
  <c r="U4" i="3"/>
  <c r="D5" i="27" s="1"/>
  <c r="U19" i="3"/>
  <c r="D20" i="27" s="1"/>
  <c r="C57" i="27"/>
  <c r="Q57" i="27" s="1"/>
  <c r="Q35" i="28"/>
  <c r="B13" i="31" s="1"/>
  <c r="U19" i="13"/>
  <c r="Q43" i="28"/>
  <c r="B14" i="31" s="1"/>
  <c r="U48" i="11"/>
  <c r="H49" i="27" s="1"/>
  <c r="S49" i="27" s="1"/>
  <c r="B37" i="32" s="1"/>
  <c r="D37" i="32" s="1"/>
  <c r="Q16" i="28"/>
  <c r="B10" i="31" s="1"/>
  <c r="U3" i="11"/>
  <c r="U21" i="11"/>
  <c r="H22" i="27" s="1"/>
  <c r="Q58" i="28"/>
  <c r="B18" i="31" s="1"/>
  <c r="Q15" i="28"/>
  <c r="B25" i="31" s="1"/>
  <c r="Q51" i="3"/>
  <c r="G4" i="27"/>
  <c r="G66" i="27" s="1"/>
  <c r="I6" i="27"/>
  <c r="K9" i="27"/>
  <c r="L8" i="27"/>
  <c r="N5" i="27"/>
  <c r="Q8" i="27" l="1"/>
  <c r="Q6" i="27"/>
  <c r="Q10" i="27"/>
  <c r="Q11" i="27"/>
  <c r="Q9" i="27"/>
  <c r="B34" i="32"/>
  <c r="D34" i="32" s="1"/>
  <c r="Q42" i="27"/>
  <c r="Q7" i="27"/>
  <c r="Q16" i="27"/>
  <c r="Q49" i="27"/>
  <c r="D17" i="32"/>
  <c r="B52" i="32"/>
  <c r="D52" i="32" s="1"/>
  <c r="B13" i="32"/>
  <c r="D13" i="32" s="1"/>
  <c r="B45" i="32"/>
  <c r="D45" i="32" s="1"/>
  <c r="S9" i="27"/>
  <c r="B6" i="32" s="1"/>
  <c r="D6" i="32" s="1"/>
  <c r="B33" i="32"/>
  <c r="D33" i="32" s="1"/>
  <c r="B38" i="32"/>
  <c r="D38" i="32" s="1"/>
  <c r="S8" i="27"/>
  <c r="B36" i="32"/>
  <c r="D36" i="32" s="1"/>
  <c r="B57" i="32"/>
  <c r="D57" i="32" s="1"/>
  <c r="B27" i="32"/>
  <c r="D27" i="32" s="1"/>
  <c r="S13" i="27"/>
  <c r="B55" i="32" s="1"/>
  <c r="D55" i="32" s="1"/>
  <c r="B43" i="32"/>
  <c r="D43" i="32" s="1"/>
  <c r="B3" i="32"/>
  <c r="D3" i="32" s="1"/>
  <c r="B10" i="32"/>
  <c r="D10" i="32" s="1"/>
  <c r="B21" i="32"/>
  <c r="D21" i="32" s="1"/>
  <c r="B56" i="32"/>
  <c r="D56" i="32" s="1"/>
  <c r="B26" i="32"/>
  <c r="D26" i="32" s="1"/>
  <c r="S58" i="27"/>
  <c r="S37" i="27"/>
  <c r="B30" i="32" s="1"/>
  <c r="D30" i="32" s="1"/>
  <c r="S57" i="27"/>
  <c r="B40" i="32" s="1"/>
  <c r="D40" i="32" s="1"/>
  <c r="S6" i="27"/>
  <c r="B28" i="32" s="1"/>
  <c r="D28" i="32" s="1"/>
  <c r="S21" i="27"/>
  <c r="S42" i="27"/>
  <c r="S63" i="27"/>
  <c r="B14" i="32" s="1"/>
  <c r="D14" i="32" s="1"/>
  <c r="S10" i="27"/>
  <c r="B32" i="32" s="1"/>
  <c r="D32" i="32" s="1"/>
  <c r="B4" i="32"/>
  <c r="D4" i="32" s="1"/>
  <c r="S35" i="27"/>
  <c r="B9" i="32" s="1"/>
  <c r="D9" i="32" s="1"/>
  <c r="N66" i="28"/>
  <c r="W65" i="23"/>
  <c r="Q51" i="28"/>
  <c r="B16" i="31" s="1"/>
  <c r="U50" i="23"/>
  <c r="N51" i="27" s="1"/>
  <c r="Q51" i="27" s="1"/>
  <c r="U3" i="23"/>
  <c r="N4" i="27" s="1"/>
  <c r="U65" i="13"/>
  <c r="I20" i="27"/>
  <c r="B51" i="32"/>
  <c r="D51" i="32" s="1"/>
  <c r="B54" i="32"/>
  <c r="D54" i="32" s="1"/>
  <c r="Q22" i="28"/>
  <c r="B2" i="31" s="1"/>
  <c r="C66" i="28"/>
  <c r="U65" i="25"/>
  <c r="S4" i="28"/>
  <c r="C3" i="31" s="1"/>
  <c r="U65" i="26"/>
  <c r="P66" i="27"/>
  <c r="O20" i="27"/>
  <c r="O66" i="27" s="1"/>
  <c r="U66" i="17"/>
  <c r="K66" i="27"/>
  <c r="U65" i="19"/>
  <c r="D66" i="28"/>
  <c r="S5" i="28"/>
  <c r="C4" i="31" s="1"/>
  <c r="D3" i="31"/>
  <c r="T66" i="28"/>
  <c r="Q4" i="28"/>
  <c r="U65" i="7"/>
  <c r="Q5" i="28"/>
  <c r="B4" i="31" s="1"/>
  <c r="C66" i="27"/>
  <c r="L66" i="27"/>
  <c r="J5" i="27"/>
  <c r="Q5" i="27" s="1"/>
  <c r="U65" i="15"/>
  <c r="H4" i="27"/>
  <c r="U65" i="11"/>
  <c r="U65" i="3"/>
  <c r="D22" i="27"/>
  <c r="Q20" i="27" l="1"/>
  <c r="Q4" i="27"/>
  <c r="S22" i="27"/>
  <c r="B5" i="32" s="1"/>
  <c r="D5" i="32" s="1"/>
  <c r="Q22" i="27"/>
  <c r="B35" i="32"/>
  <c r="D35" i="32" s="1"/>
  <c r="B11" i="32"/>
  <c r="D11" i="32" s="1"/>
  <c r="B7" i="32"/>
  <c r="D7" i="32" s="1"/>
  <c r="B46" i="32"/>
  <c r="D46" i="32" s="1"/>
  <c r="B48" i="32"/>
  <c r="D48" i="32" s="1"/>
  <c r="B50" i="32"/>
  <c r="D50" i="32" s="1"/>
  <c r="B59" i="32"/>
  <c r="D59" i="32" s="1"/>
  <c r="B39" i="32"/>
  <c r="D39" i="32" s="1"/>
  <c r="B47" i="32"/>
  <c r="D47" i="32" s="1"/>
  <c r="B23" i="32"/>
  <c r="D23" i="32" s="1"/>
  <c r="S4" i="27"/>
  <c r="B18" i="32"/>
  <c r="D18" i="32" s="1"/>
  <c r="B29" i="32"/>
  <c r="D29" i="32" s="1"/>
  <c r="D66" i="27"/>
  <c r="S5" i="27"/>
  <c r="B25" i="32" s="1"/>
  <c r="D25" i="32" s="1"/>
  <c r="S20" i="27"/>
  <c r="S51" i="27"/>
  <c r="B12" i="32" s="1"/>
  <c r="D12" i="32" s="1"/>
  <c r="N66" i="27"/>
  <c r="U65" i="23"/>
  <c r="J66" i="27"/>
  <c r="I66" i="27"/>
  <c r="B3" i="31"/>
  <c r="H66" i="27"/>
  <c r="B15" i="32" l="1"/>
  <c r="D15" i="32" s="1"/>
  <c r="B22" i="32"/>
  <c r="D22" i="32" s="1"/>
  <c r="B49" i="32"/>
  <c r="D49" i="32" s="1"/>
  <c r="B58" i="32"/>
  <c r="D58" i="32" s="1"/>
  <c r="P14" i="5"/>
  <c r="O14" i="5" s="1"/>
  <c r="U22" i="5"/>
  <c r="E23" i="27" s="1"/>
  <c r="W28" i="5" l="1"/>
  <c r="E29" i="28" s="1"/>
  <c r="Q29" i="28" s="1"/>
  <c r="B36" i="31" s="1"/>
  <c r="W22" i="5"/>
  <c r="E23" i="28" s="1"/>
  <c r="Q23" i="27"/>
  <c r="S23" i="27"/>
  <c r="B8" i="32" s="1"/>
  <c r="D8" i="32" s="1"/>
  <c r="Q57" i="5"/>
  <c r="U28" i="5"/>
  <c r="E29" i="27" s="1"/>
  <c r="U18" i="5"/>
  <c r="W18" i="5"/>
  <c r="O57" i="5"/>
  <c r="S29" i="28" l="1"/>
  <c r="C36" i="31" s="1"/>
  <c r="S23" i="28"/>
  <c r="C29" i="31" s="1"/>
  <c r="Q23" i="28"/>
  <c r="B29" i="31" s="1"/>
  <c r="U65" i="5"/>
  <c r="S29" i="27"/>
  <c r="B19" i="32" s="1"/>
  <c r="D19" i="32" s="1"/>
  <c r="Q29" i="27"/>
  <c r="E19" i="27"/>
  <c r="Q19" i="27" s="1"/>
  <c r="E19" i="28"/>
  <c r="W65" i="5"/>
  <c r="E66" i="27" l="1"/>
  <c r="Q67" i="27" s="1"/>
  <c r="S19" i="27"/>
  <c r="B2" i="32" s="1"/>
  <c r="D2" i="32" s="1"/>
  <c r="Q66" i="27"/>
  <c r="Q19" i="28"/>
  <c r="E66" i="28"/>
  <c r="Q67" i="28" s="1"/>
  <c r="S19" i="28"/>
  <c r="B53" i="32" l="1"/>
  <c r="D53" i="32" s="1"/>
  <c r="B16" i="32"/>
  <c r="D16" i="32" s="1"/>
  <c r="C51" i="31"/>
  <c r="S66" i="28"/>
  <c r="Q66" i="28"/>
  <c r="B51" i="31"/>
</calcChain>
</file>

<file path=xl/sharedStrings.xml><?xml version="1.0" encoding="utf-8"?>
<sst xmlns="http://schemas.openxmlformats.org/spreadsheetml/2006/main" count="2839" uniqueCount="896">
  <si>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</si>
  <si>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</si>
  <si>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</si>
  <si>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</si>
  <si>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</si>
  <si>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</si>
  <si>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</si>
  <si>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</si>
  <si>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</si>
  <si>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</si>
  <si>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PRATOGRANDE SPORT</t>
  </si>
  <si>
    <t>FRESIAN TEAM</t>
  </si>
  <si>
    <t>A.S.D. VIRTUS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</si>
  <si>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</si>
  <si>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</si>
  <si>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</si>
  <si>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</si>
  <si>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</si>
  <si>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</si>
  <si>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</si>
  <si>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</si>
  <si>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</si>
  <si>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</si>
  <si>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</si>
  <si>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</si>
  <si>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</si>
  <si>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</si>
  <si>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</si>
  <si>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A.S.D. TRIATHLON PAVESE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</si>
  <si>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</si>
  <si>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</si>
  <si>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</si>
  <si>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</si>
  <si>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</si>
  <si>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</si>
  <si>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</si>
  <si>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</si>
  <si>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</si>
  <si>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</si>
  <si>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</si>
  <si>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</si>
  <si>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</si>
  <si>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</si>
  <si>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</si>
  <si>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</si>
  <si>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</si>
  <si>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</si>
  <si>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</si>
  <si>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</si>
  <si>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</si>
  <si>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</si>
  <si>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</si>
  <si>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</si>
  <si>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</si>
  <si>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</si>
  <si>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</si>
  <si>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</si>
  <si>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</si>
  <si>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</si>
  <si>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</si>
  <si>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</si>
  <si>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</si>
  <si>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</si>
  <si>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</si>
  <si>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</si>
  <si>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</si>
  <si>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</si>
  <si>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</si>
  <si>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</si>
  <si>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</si>
  <si>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</si>
  <si>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OXYGEN TRIATHLON</t>
  </si>
  <si>
    <t>CUCCIOLI M.</t>
  </si>
  <si>
    <t>TRI TEAM SAVIGLIANO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</si>
  <si>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</si>
  <si>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</si>
  <si>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</si>
  <si>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</si>
  <si>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</si>
  <si>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</si>
  <si>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</si>
  <si>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</si>
  <si>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</si>
  <si>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</si>
  <si>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</si>
  <si>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</si>
  <si>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</si>
  <si>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</si>
  <si>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</si>
  <si>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</si>
  <si>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</si>
  <si>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</si>
  <si>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</si>
  <si>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</si>
  <si>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</si>
  <si>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</si>
  <si>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</si>
  <si>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</si>
  <si>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</si>
  <si>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</si>
  <si>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</si>
  <si>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</si>
  <si>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</si>
  <si>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</si>
  <si>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</si>
  <si>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Punti Prov Tot</t>
  </si>
  <si>
    <t>T.N.G. TRIATHLON GENERATION</t>
  </si>
  <si>
    <t>A.S.D. NPV</t>
  </si>
  <si>
    <t>ONDAVERDE TRIATHLON A.S.D.</t>
  </si>
  <si>
    <t>SOCIETA' CANOTTIERI GARDA</t>
  </si>
  <si>
    <t>GRUPPO CICLISTICO FERALPI</t>
  </si>
  <si>
    <t>TRIO EVENTI</t>
  </si>
  <si>
    <t>A.S.D. STEEL TRIATHLON</t>
  </si>
  <si>
    <t>TRIATHLON ASOLA</t>
  </si>
  <si>
    <t>FRIESIAN TEAM</t>
  </si>
  <si>
    <t>ASD ACQUAGYM</t>
  </si>
  <si>
    <t>A.S.D. RUNNERS VALBOSSA</t>
  </si>
  <si>
    <t>TEAM BIKE GUSSAGO</t>
  </si>
  <si>
    <t>TRIATHLON CONCESIO</t>
  </si>
  <si>
    <t>ALMOSTHERE A.S.D.</t>
  </si>
  <si>
    <t>KRONO LARIO TEAM S.S.D.</t>
  </si>
  <si>
    <t>CNM TRIATHLON A.S.D.</t>
  </si>
  <si>
    <t>ZEROTRIUNO COMO A.S.D.</t>
  </si>
  <si>
    <t>PRATOGRANDE</t>
  </si>
  <si>
    <t>2271</t>
  </si>
  <si>
    <t>RUGGERI NICHOLAS</t>
  </si>
  <si>
    <t>10</t>
  </si>
  <si>
    <t>1213</t>
  </si>
  <si>
    <t>1298</t>
  </si>
  <si>
    <t>1180</t>
  </si>
  <si>
    <t>2057</t>
  </si>
  <si>
    <t>PANIGADA RICCARDO</t>
  </si>
  <si>
    <t>1589</t>
  </si>
  <si>
    <t>2144</t>
  </si>
  <si>
    <t>BELLUCCO IGOR</t>
  </si>
  <si>
    <t>2027</t>
  </si>
  <si>
    <t>SPORT CLUB 12</t>
  </si>
  <si>
    <t>KRONO LARIO TEAM S.S</t>
  </si>
  <si>
    <t>TRI TEAM BRIANZA</t>
  </si>
  <si>
    <t>DDS</t>
  </si>
  <si>
    <t>UNA TRIATHLON TEAM</t>
  </si>
  <si>
    <t>CUS PROPATRIA MILANO</t>
  </si>
  <si>
    <t>K3 CREMONA</t>
  </si>
  <si>
    <t>JCT VIGEVANO</t>
  </si>
  <si>
    <t>SSD NPV</t>
  </si>
  <si>
    <t>SAMVERGA TRI</t>
  </si>
  <si>
    <t>SI</t>
  </si>
  <si>
    <t>GIAVARINI GIORGIA</t>
  </si>
  <si>
    <t>BERTONI CARLOTTA</t>
  </si>
  <si>
    <t>ACCURSIO GIORGIA</t>
  </si>
  <si>
    <t>LAPOMARDA WILLIAM</t>
  </si>
  <si>
    <t>PATRIARCA GIOVANNI</t>
  </si>
  <si>
    <t>PONTI MATTEO</t>
  </si>
  <si>
    <t>GIORGINI GIACOMO</t>
  </si>
  <si>
    <t>ULIANO ANNA</t>
  </si>
  <si>
    <t>BERGAMIN GIULIA</t>
  </si>
  <si>
    <t>OSTINI RICCARDO</t>
  </si>
  <si>
    <t>RUZZO EMMA</t>
  </si>
  <si>
    <t>MERLI ALESSANDRO</t>
  </si>
  <si>
    <t xml:space="preserve">gara9     </t>
  </si>
  <si>
    <t>POOL CANTU'</t>
  </si>
  <si>
    <t>RHO TRIATHLON</t>
  </si>
  <si>
    <t xml:space="preserve">RHO TRIATHLON </t>
  </si>
  <si>
    <t>VTT</t>
  </si>
  <si>
    <t>VERGANI ANDREA</t>
  </si>
  <si>
    <t>NO</t>
  </si>
  <si>
    <t>SPORT CLUB</t>
  </si>
  <si>
    <t>FLANDERS LOVE SPORT</t>
  </si>
  <si>
    <t>2521</t>
  </si>
  <si>
    <t>INVICTUS TEAM ASD</t>
  </si>
  <si>
    <t>INVICTUS TEAM</t>
  </si>
  <si>
    <t>SOCIETA' CANOTTIERI SALO'</t>
  </si>
  <si>
    <t>CUS PRO PATRIA MILANO</t>
  </si>
  <si>
    <t>A.S.D. NPV VAREDO</t>
  </si>
  <si>
    <t>2186</t>
  </si>
  <si>
    <t>ZEROTRI 1 COMO</t>
  </si>
  <si>
    <t>GABELLINI VICTOR</t>
  </si>
  <si>
    <t>GILARDI FILIPPO</t>
  </si>
  <si>
    <t>tess</t>
  </si>
  <si>
    <t>0097387</t>
  </si>
  <si>
    <t>0103331</t>
  </si>
  <si>
    <t>0112854</t>
  </si>
  <si>
    <t>0130345</t>
  </si>
  <si>
    <t>Tess</t>
  </si>
  <si>
    <t>0094096</t>
  </si>
  <si>
    <t>0112852</t>
  </si>
  <si>
    <t>0103332</t>
  </si>
  <si>
    <t>0112903</t>
  </si>
  <si>
    <t>0103334</t>
  </si>
  <si>
    <t>0088171</t>
  </si>
  <si>
    <t>0080593</t>
  </si>
  <si>
    <t>0121380</t>
  </si>
  <si>
    <t>0116350</t>
  </si>
  <si>
    <t>0098571</t>
  </si>
  <si>
    <t>0093167</t>
  </si>
  <si>
    <t>0101209</t>
  </si>
  <si>
    <t>0129164</t>
  </si>
  <si>
    <t>0086610</t>
  </si>
  <si>
    <t>0130173</t>
  </si>
  <si>
    <t>INTERLANDI FRANCESCO</t>
  </si>
  <si>
    <t>LEVA FRANCESCO ALBERTO</t>
  </si>
  <si>
    <t>0093168</t>
  </si>
  <si>
    <t>BATTAGLIA FILIPPO</t>
  </si>
  <si>
    <t>0106898</t>
  </si>
  <si>
    <t>CATTINA SARA</t>
  </si>
  <si>
    <t>0112959</t>
  </si>
  <si>
    <t>GATTI GABRIELE</t>
  </si>
  <si>
    <t>0130619</t>
  </si>
  <si>
    <t>ASCADE ANDREA</t>
  </si>
  <si>
    <t>2142</t>
  </si>
  <si>
    <t>SPORT 64</t>
  </si>
  <si>
    <t>ASD SPORT CLUB BRESCIA</t>
  </si>
  <si>
    <t>TEAM ELEMENTS</t>
  </si>
  <si>
    <t>0088707</t>
  </si>
  <si>
    <t>GIGLI ALESSANDRO</t>
  </si>
  <si>
    <t>0116698</t>
  </si>
  <si>
    <t>FULGONI EDOARDO</t>
  </si>
  <si>
    <t>0086458</t>
  </si>
  <si>
    <t>VAGHI LORENZO</t>
  </si>
  <si>
    <t>GEROLIN LORENZO</t>
  </si>
  <si>
    <t>0101334</t>
  </si>
  <si>
    <t>SACCOMAN GABRIELE</t>
  </si>
  <si>
    <t xml:space="preserve">gara4           </t>
  </si>
  <si>
    <t xml:space="preserve">gara5      </t>
  </si>
  <si>
    <t xml:space="preserve">gara6        </t>
  </si>
  <si>
    <t xml:space="preserve">gara7         </t>
  </si>
  <si>
    <t xml:space="preserve">gara8    </t>
  </si>
  <si>
    <t>FENIKS SEAVIM TEAM</t>
  </si>
  <si>
    <t>CLASSIFICA</t>
  </si>
  <si>
    <t>gara1  Barzano</t>
  </si>
  <si>
    <t>2612</t>
  </si>
  <si>
    <t>0083213</t>
  </si>
  <si>
    <t>0086715</t>
  </si>
  <si>
    <t>ZANIRATO FRANCESCO</t>
  </si>
  <si>
    <t>GANGI GIACOMO</t>
  </si>
  <si>
    <t>0098566</t>
  </si>
  <si>
    <t>0132081</t>
  </si>
  <si>
    <t>0104684</t>
  </si>
  <si>
    <t>ESPUNA LARRAMONA RUBEN</t>
  </si>
  <si>
    <t>PALEARI FRANCESCO</t>
  </si>
  <si>
    <t>FABI TOMMASO</t>
  </si>
  <si>
    <t xml:space="preserve">10  </t>
  </si>
  <si>
    <t>0115684</t>
  </si>
  <si>
    <t>0123679</t>
  </si>
  <si>
    <t>0117756</t>
  </si>
  <si>
    <t>0134452</t>
  </si>
  <si>
    <t>0119722</t>
  </si>
  <si>
    <t>0120193</t>
  </si>
  <si>
    <t>0113477</t>
  </si>
  <si>
    <t>0119868</t>
  </si>
  <si>
    <t>0137199</t>
  </si>
  <si>
    <t>0134949</t>
  </si>
  <si>
    <t>0116559</t>
  </si>
  <si>
    <t>0127596</t>
  </si>
  <si>
    <t>0130990</t>
  </si>
  <si>
    <t>0137214</t>
  </si>
  <si>
    <t>0127217</t>
  </si>
  <si>
    <t>0136337</t>
  </si>
  <si>
    <t>0130528</t>
  </si>
  <si>
    <t>0136493</t>
  </si>
  <si>
    <t>0116519</t>
  </si>
  <si>
    <t>0134518</t>
  </si>
  <si>
    <t>0128505</t>
  </si>
  <si>
    <t>MAURI PETRA MARIA</t>
  </si>
  <si>
    <t>CAPPA SERENA</t>
  </si>
  <si>
    <t>PINNA SARA</t>
  </si>
  <si>
    <t>FIORITO SALA SOFIA</t>
  </si>
  <si>
    <t>MARSETTI MARTINA</t>
  </si>
  <si>
    <t>NEGRETTI ALLEGRA</t>
  </si>
  <si>
    <t>VINCI ARIANNA</t>
  </si>
  <si>
    <t>BRANDINALI ELEONORA</t>
  </si>
  <si>
    <t>PERINI CAROLINA</t>
  </si>
  <si>
    <t>RIZZUTI CLOE SOLE</t>
  </si>
  <si>
    <t>SOMMARIVA FEDERICA</t>
  </si>
  <si>
    <t>BOVIO AURORA</t>
  </si>
  <si>
    <t>MARCATO VITTORIA</t>
  </si>
  <si>
    <t>ROSSI SARA</t>
  </si>
  <si>
    <t>BESANA BIANCA RAFFAELLA</t>
  </si>
  <si>
    <t>TORRIANI CARLOTTA</t>
  </si>
  <si>
    <t>BRESSAN CHIARA</t>
  </si>
  <si>
    <t>PEDON MARGHERITA</t>
  </si>
  <si>
    <t>LAURIA LUDOVICA</t>
  </si>
  <si>
    <t>GHITTI LUDOVICA</t>
  </si>
  <si>
    <t>LAZZARI ARIANNA</t>
  </si>
  <si>
    <t>CANOTTIERI SALO</t>
  </si>
  <si>
    <t>ASD FENIKS TEAM</t>
  </si>
  <si>
    <t>CUS PROPATRIA MILANO TRIATHLON</t>
  </si>
  <si>
    <t>ASD CNM TRIATHLON</t>
  </si>
  <si>
    <t>RHO TRIATHLON CLUB</t>
  </si>
  <si>
    <t>POLISPORTIVA TEAM BRIANZA ASD</t>
  </si>
  <si>
    <t>gara1  Vigevano</t>
  </si>
  <si>
    <t>0115789</t>
  </si>
  <si>
    <t>0129453</t>
  </si>
  <si>
    <t>0117590</t>
  </si>
  <si>
    <t>0121625</t>
  </si>
  <si>
    <t>0120630</t>
  </si>
  <si>
    <t>0121626</t>
  </si>
  <si>
    <t>0115921</t>
  </si>
  <si>
    <t>0127647</t>
  </si>
  <si>
    <t>0126889</t>
  </si>
  <si>
    <t>0115920</t>
  </si>
  <si>
    <t>0128331</t>
  </si>
  <si>
    <t>0129395</t>
  </si>
  <si>
    <t>0127201</t>
  </si>
  <si>
    <t>0135586</t>
  </si>
  <si>
    <t>0126141</t>
  </si>
  <si>
    <t>0120238</t>
  </si>
  <si>
    <t>0117318</t>
  </si>
  <si>
    <t>0118425</t>
  </si>
  <si>
    <t>0133570</t>
  </si>
  <si>
    <t>0135703</t>
  </si>
  <si>
    <t>0136022</t>
  </si>
  <si>
    <t>0130431</t>
  </si>
  <si>
    <t>0134453</t>
  </si>
  <si>
    <t>0129757</t>
  </si>
  <si>
    <t>0130989</t>
  </si>
  <si>
    <t>0134370</t>
  </si>
  <si>
    <t>0134951</t>
  </si>
  <si>
    <t>0125719</t>
  </si>
  <si>
    <t>0130277</t>
  </si>
  <si>
    <t>MASETTA MILONE ANDREA</t>
  </si>
  <si>
    <t>ARMELI IAPICHINO NICO</t>
  </si>
  <si>
    <t>MAFFIONE FRANCESCO</t>
  </si>
  <si>
    <t>PULITI LUCA</t>
  </si>
  <si>
    <t>PRANDINI TOMMASO</t>
  </si>
  <si>
    <t>PULITI LORENZO</t>
  </si>
  <si>
    <t>RUGGIERI GIUSEPPE</t>
  </si>
  <si>
    <t>VACCARI ENEA</t>
  </si>
  <si>
    <t>SOLDANO TAKUMI</t>
  </si>
  <si>
    <t>LA FRANCA LEONARDO</t>
  </si>
  <si>
    <t>NASUELLI GIACOMO</t>
  </si>
  <si>
    <t>GABBA LUCA</t>
  </si>
  <si>
    <t>GIANFREDA MARINO</t>
  </si>
  <si>
    <t>MANTELLA FEDERICO</t>
  </si>
  <si>
    <t>BERTI FEDERICO</t>
  </si>
  <si>
    <t>NEMBRO MATTEO</t>
  </si>
  <si>
    <t>ALDROVANDI MATTIA</t>
  </si>
  <si>
    <t>FORNONI EMANUELE</t>
  </si>
  <si>
    <t>BISI MARCO</t>
  </si>
  <si>
    <t>PREANI ALESSANDRO</t>
  </si>
  <si>
    <t>CATTANEO LORENZO</t>
  </si>
  <si>
    <t>SCELSI NO?√É¬† ALESSANDRO</t>
  </si>
  <si>
    <t>BALDELLI CRISTIAN</t>
  </si>
  <si>
    <t>ROBOTTI JACOPO</t>
  </si>
  <si>
    <t>BERTOLETTI ALESSIO</t>
  </si>
  <si>
    <t>MAZZARELLI ALESSIO</t>
  </si>
  <si>
    <t>LAGUARDIA NICHOLAS</t>
  </si>
  <si>
    <t>SAULI LUCA</t>
  </si>
  <si>
    <t>BONAITI NICOLA</t>
  </si>
  <si>
    <t>KRONO LARIO TEAM S.S.D A R.L.</t>
  </si>
  <si>
    <t>0103439</t>
  </si>
  <si>
    <t>0102485</t>
  </si>
  <si>
    <t>0128655</t>
  </si>
  <si>
    <t>0135718</t>
  </si>
  <si>
    <t>0110965</t>
  </si>
  <si>
    <t>0127623</t>
  </si>
  <si>
    <t>0109544</t>
  </si>
  <si>
    <t>0105414</t>
  </si>
  <si>
    <t>0113445</t>
  </si>
  <si>
    <t>0135648</t>
  </si>
  <si>
    <t>0130992</t>
  </si>
  <si>
    <t>0125969</t>
  </si>
  <si>
    <t>0123672</t>
  </si>
  <si>
    <t>0112048</t>
  </si>
  <si>
    <t>0118426</t>
  </si>
  <si>
    <t>0133644</t>
  </si>
  <si>
    <t>0135596</t>
  </si>
  <si>
    <t>0114494</t>
  </si>
  <si>
    <t>0125720</t>
  </si>
  <si>
    <t>0126907</t>
  </si>
  <si>
    <t>0130199</t>
  </si>
  <si>
    <t>0129733</t>
  </si>
  <si>
    <t>0135597</t>
  </si>
  <si>
    <t>0135540</t>
  </si>
  <si>
    <t>0134434</t>
  </si>
  <si>
    <t>BANFI RICCARDO</t>
  </si>
  <si>
    <t>GIORGINI STEFANO</t>
  </si>
  <si>
    <t>BAZZARELLI PIETRO</t>
  </si>
  <si>
    <t>O'SULLIVAN DANIEL CHRISTOPHER</t>
  </si>
  <si>
    <t>BEGNI DAVIDE</t>
  </si>
  <si>
    <t>ALGHISI MARCO</t>
  </si>
  <si>
    <t>RICCA JACOPO</t>
  </si>
  <si>
    <t>VETTORELLO ALESSIO</t>
  </si>
  <si>
    <t>BRANDINALI FEDERICO SIMONE</t>
  </si>
  <si>
    <t>ZANINI ADRIANO</t>
  </si>
  <si>
    <t>ORRU' MATTEO</t>
  </si>
  <si>
    <t>TORRIANI EDOARDO</t>
  </si>
  <si>
    <t>BOTTACIN DIEGO</t>
  </si>
  <si>
    <t>GHEORGHIU MATTEO</t>
  </si>
  <si>
    <t>PEDRONI RICCARDO</t>
  </si>
  <si>
    <t>BARGNESI EMANUELE</t>
  </si>
  <si>
    <t>BRISIGOTTI GIULIO</t>
  </si>
  <si>
    <t>DI CEGLIE NICCOLO'</t>
  </si>
  <si>
    <t>SAULI SAMUELE</t>
  </si>
  <si>
    <t>FRANCHI GIULIO</t>
  </si>
  <si>
    <t>ACERBI LORENZO</t>
  </si>
  <si>
    <t>BOSIO ANDREI</t>
  </si>
  <si>
    <t>LAUDI ANDREA</t>
  </si>
  <si>
    <t>BASTIA ANDREA</t>
  </si>
  <si>
    <t>CREMONESI LEONARDO</t>
  </si>
  <si>
    <t>0119685</t>
  </si>
  <si>
    <t>0108278</t>
  </si>
  <si>
    <t>0103443</t>
  </si>
  <si>
    <t>0116267</t>
  </si>
  <si>
    <t>0118406</t>
  </si>
  <si>
    <t>0112382</t>
  </si>
  <si>
    <t>0119393</t>
  </si>
  <si>
    <t>0120262</t>
  </si>
  <si>
    <t>0120863</t>
  </si>
  <si>
    <t>0127734</t>
  </si>
  <si>
    <t>0130337</t>
  </si>
  <si>
    <t>0127255</t>
  </si>
  <si>
    <t>0120861</t>
  </si>
  <si>
    <t>0117463</t>
  </si>
  <si>
    <t>0111286</t>
  </si>
  <si>
    <t>0124112</t>
  </si>
  <si>
    <t>0126932</t>
  </si>
  <si>
    <t>0128712</t>
  </si>
  <si>
    <t>0113718</t>
  </si>
  <si>
    <t>0118215</t>
  </si>
  <si>
    <t>0133905</t>
  </si>
  <si>
    <t>0128713</t>
  </si>
  <si>
    <t>0127597</t>
  </si>
  <si>
    <t>0135989</t>
  </si>
  <si>
    <t>0124478</t>
  </si>
  <si>
    <t>0127595</t>
  </si>
  <si>
    <t>0116700</t>
  </si>
  <si>
    <t>0127790</t>
  </si>
  <si>
    <t>PATRIARCA VITTORIA</t>
  </si>
  <si>
    <t>RUGGERI ALICE</t>
  </si>
  <si>
    <t>FORNONI CAMILLA</t>
  </si>
  <si>
    <t>NORRITO FEDERICA</t>
  </si>
  <si>
    <t>NEGRATO BEATRICE</t>
  </si>
  <si>
    <t>GRIGALIUNAITE ELENA</t>
  </si>
  <si>
    <t>LAHLAL SAMAR</t>
  </si>
  <si>
    <t>ABELLI GIULIA</t>
  </si>
  <si>
    <t>PRIVITERA ALESSIA</t>
  </si>
  <si>
    <t>ADOLFINI ELENA JUSTINE</t>
  </si>
  <si>
    <t>OLIVARI CECILIA</t>
  </si>
  <si>
    <t>MENGHI MARTA VIRGINIA</t>
  </si>
  <si>
    <t>DELL'AQUILA ALICE</t>
  </si>
  <si>
    <t>POLITI ISABELLA MARIA</t>
  </si>
  <si>
    <t>DAOLIO CHIARA</t>
  </si>
  <si>
    <t>URBANI ALICE</t>
  </si>
  <si>
    <t>RODA ALICE</t>
  </si>
  <si>
    <t>GIUDICI MATILDE</t>
  </si>
  <si>
    <t>SACCHI BIANCA</t>
  </si>
  <si>
    <t>SANITA' GIULIA NINA</t>
  </si>
  <si>
    <t>ORIGGI RAFAELLA</t>
  </si>
  <si>
    <t>PERITI ANNA</t>
  </si>
  <si>
    <t>DI MALTA CAMILLA</t>
  </si>
  <si>
    <t>ADAMCHUK ARINA</t>
  </si>
  <si>
    <t>SIGNORINI ELEONORA</t>
  </si>
  <si>
    <t>ESPOSTI ARIANNA</t>
  </si>
  <si>
    <t>MAFFIONE SERENA</t>
  </si>
  <si>
    <t>SOMMI CLEO</t>
  </si>
  <si>
    <t>0090474</t>
  </si>
  <si>
    <t>0110034</t>
  </si>
  <si>
    <t>0100867</t>
  </si>
  <si>
    <t>0102482</t>
  </si>
  <si>
    <t>0125678</t>
  </si>
  <si>
    <t>0120535</t>
  </si>
  <si>
    <t>0107227</t>
  </si>
  <si>
    <t>0096343</t>
  </si>
  <si>
    <t>0093587</t>
  </si>
  <si>
    <t>0121578</t>
  </si>
  <si>
    <t>0125921</t>
  </si>
  <si>
    <t>0130060</t>
  </si>
  <si>
    <t>0110142</t>
  </si>
  <si>
    <t>0103472</t>
  </si>
  <si>
    <t>0135598</t>
  </si>
  <si>
    <t>0110497</t>
  </si>
  <si>
    <t>0112523</t>
  </si>
  <si>
    <t>0096344</t>
  </si>
  <si>
    <t>0106508</t>
  </si>
  <si>
    <t>0110548</t>
  </si>
  <si>
    <t>0126428</t>
  </si>
  <si>
    <t>0135987</t>
  </si>
  <si>
    <t>0130275</t>
  </si>
  <si>
    <t>0134481</t>
  </si>
  <si>
    <t>0135539</t>
  </si>
  <si>
    <t>0112987</t>
  </si>
  <si>
    <t>0135430</t>
  </si>
  <si>
    <t>0120950</t>
  </si>
  <si>
    <t>0130002</t>
  </si>
  <si>
    <t>0128507</t>
  </si>
  <si>
    <t>0129500</t>
  </si>
  <si>
    <t>VILLA ALESSANDRO</t>
  </si>
  <si>
    <t>CARMINATI PIETRO</t>
  </si>
  <si>
    <t>MAPELLI JACOPO</t>
  </si>
  <si>
    <t>ZECCA EDOARDO</t>
  </si>
  <si>
    <t>GRASSI GIACOMO</t>
  </si>
  <si>
    <t>PINI LORENZO</t>
  </si>
  <si>
    <t>TENDERINI MATTEO</t>
  </si>
  <si>
    <t>FORNONI GIULIO</t>
  </si>
  <si>
    <t>GERBI CHRISTIAN</t>
  </si>
  <si>
    <t>FACCHINETTI ALEX</t>
  </si>
  <si>
    <t>CROITORU ANDREI EDUARD</t>
  </si>
  <si>
    <t>BRAMBILLA DANIELE</t>
  </si>
  <si>
    <t>PERIN PIETRO</t>
  </si>
  <si>
    <t>PALAZZO ALEX</t>
  </si>
  <si>
    <t>LAUDI RICCARDO</t>
  </si>
  <si>
    <t>LAURIA RICCARDO</t>
  </si>
  <si>
    <t>BERRI ELIA</t>
  </si>
  <si>
    <t>LUINETTI RICCARDO</t>
  </si>
  <si>
    <t>NEGRATO GABRIELE</t>
  </si>
  <si>
    <t>MOTTA FEDERICO</t>
  </si>
  <si>
    <t>MONGINI ENRICO</t>
  </si>
  <si>
    <t>CARNEVALE JACOPO</t>
  </si>
  <si>
    <t>TENTORI RICCARDO</t>
  </si>
  <si>
    <t>NICOLETTI CLAUDIO</t>
  </si>
  <si>
    <t>FRAGNITO ALESSANDRO</t>
  </si>
  <si>
    <t>RUCIRETA MATTIA</t>
  </si>
  <si>
    <t>GEROSA TAMAS</t>
  </si>
  <si>
    <t>TESSARIN RICCARDO GRAZIANO</t>
  </si>
  <si>
    <t>MAGGIORE MATTIA</t>
  </si>
  <si>
    <t>LAZZARI MATTIA</t>
  </si>
  <si>
    <t>CORTINA GABRIEL</t>
  </si>
  <si>
    <t>0108717</t>
  </si>
  <si>
    <t>0116796</t>
  </si>
  <si>
    <t>0115788</t>
  </si>
  <si>
    <t>0112383</t>
  </si>
  <si>
    <t>0115261</t>
  </si>
  <si>
    <t>0106505</t>
  </si>
  <si>
    <t>0105990</t>
  </si>
  <si>
    <t>0106064</t>
  </si>
  <si>
    <t>0090467</t>
  </si>
  <si>
    <t>0109868</t>
  </si>
  <si>
    <t>0100416</t>
  </si>
  <si>
    <t>0110549</t>
  </si>
  <si>
    <t>0116717</t>
  </si>
  <si>
    <t>0106372</t>
  </si>
  <si>
    <t>0115362</t>
  </si>
  <si>
    <t>0111863</t>
  </si>
  <si>
    <t>0099727</t>
  </si>
  <si>
    <t>0126708</t>
  </si>
  <si>
    <t>0134860</t>
  </si>
  <si>
    <t>0111161</t>
  </si>
  <si>
    <t>0121865</t>
  </si>
  <si>
    <t>0124356</t>
  </si>
  <si>
    <t>0129976</t>
  </si>
  <si>
    <t>0107989</t>
  </si>
  <si>
    <t>BROGGINI LUCIA</t>
  </si>
  <si>
    <t>CORBETTA SOFIA</t>
  </si>
  <si>
    <t>COLOMBO ALICE</t>
  </si>
  <si>
    <t>GRIGALIUNAITE META</t>
  </si>
  <si>
    <t>BALDO SARA</t>
  </si>
  <si>
    <t>DI CEGLIE MATILDE</t>
  </si>
  <si>
    <t>PASHA REBEKA</t>
  </si>
  <si>
    <t>BORNATICI MARGHERITA</t>
  </si>
  <si>
    <t>ALBERGONI LUCREZIA</t>
  </si>
  <si>
    <t>DONINELLI GIULIA</t>
  </si>
  <si>
    <t>CAPPA VIOLA</t>
  </si>
  <si>
    <t>ALDROVANDI GAIA</t>
  </si>
  <si>
    <t>VALOTA ELISA</t>
  </si>
  <si>
    <t>BRUSELLES SARA</t>
  </si>
  <si>
    <t>CIAPPESONI ELENA</t>
  </si>
  <si>
    <t>FABI MATILDE</t>
  </si>
  <si>
    <t>VINCI AURORA</t>
  </si>
  <si>
    <t>BRESSAN ANITA</t>
  </si>
  <si>
    <t>BRUSCHI ILARIA</t>
  </si>
  <si>
    <t>ABELLI ALICE</t>
  </si>
  <si>
    <t>TOGNALLI GRETA</t>
  </si>
  <si>
    <t>PIRROTTA DANIELA</t>
  </si>
  <si>
    <t>PEDON ANITA</t>
  </si>
  <si>
    <t>COLOMBO BEATRICE</t>
  </si>
  <si>
    <t>gara2  vigevano</t>
  </si>
  <si>
    <t>0097044</t>
  </si>
  <si>
    <t>0091982</t>
  </si>
  <si>
    <t>0091986</t>
  </si>
  <si>
    <t>0103090</t>
  </si>
  <si>
    <t>0111862</t>
  </si>
  <si>
    <t>0130184</t>
  </si>
  <si>
    <t>0094216</t>
  </si>
  <si>
    <t>0119871</t>
  </si>
  <si>
    <t>0093083</t>
  </si>
  <si>
    <t>0091743</t>
  </si>
  <si>
    <t>0103640</t>
  </si>
  <si>
    <t>0108931</t>
  </si>
  <si>
    <t>0134010</t>
  </si>
  <si>
    <t>0111866</t>
  </si>
  <si>
    <t>0122716</t>
  </si>
  <si>
    <t>0115810</t>
  </si>
  <si>
    <t>0123647</t>
  </si>
  <si>
    <t>0099193</t>
  </si>
  <si>
    <t>0116940</t>
  </si>
  <si>
    <t>0136162</t>
  </si>
  <si>
    <t>0108511</t>
  </si>
  <si>
    <t>ROSSI RICCARDO</t>
  </si>
  <si>
    <t>TOFANETTI NICOLO ENEA</t>
  </si>
  <si>
    <t>ZOPPI ALESSIO</t>
  </si>
  <si>
    <t>BRIGLIADORI CESARE</t>
  </si>
  <si>
    <t>COLOMBO MASSIMO</t>
  </si>
  <si>
    <t>SALA ANDREA</t>
  </si>
  <si>
    <t>MARTEGANI MANUEL</t>
  </si>
  <si>
    <t>PIRODDI FABRIZIO</t>
  </si>
  <si>
    <t>TENDERINI FILIPPO</t>
  </si>
  <si>
    <t>MARCHETTI PIETRO</t>
  </si>
  <si>
    <t>NEMBRO LEONARDO</t>
  </si>
  <si>
    <t>VECCHIA ALBERTO</t>
  </si>
  <si>
    <t>TASSONE DAVIDE</t>
  </si>
  <si>
    <t>SACCHI RICCARDO</t>
  </si>
  <si>
    <t>CROTTA SAMUELE</t>
  </si>
  <si>
    <t>LAGUARDIA CHRISTIAN</t>
  </si>
  <si>
    <t>PEGOIANI LORENZO</t>
  </si>
  <si>
    <t>MAZZETTI MARCO</t>
  </si>
  <si>
    <t>FACCHINETTI DIEGO</t>
  </si>
  <si>
    <t>PASINO RICCARDO</t>
  </si>
  <si>
    <t>VECCHIA FEDERICO</t>
  </si>
  <si>
    <t>0112902</t>
  </si>
  <si>
    <t>0118842</t>
  </si>
  <si>
    <t>0107911</t>
  </si>
  <si>
    <t>0091727</t>
  </si>
  <si>
    <t>0116705</t>
  </si>
  <si>
    <t>0110964</t>
  </si>
  <si>
    <t>0124336</t>
  </si>
  <si>
    <t>0091985</t>
  </si>
  <si>
    <t>0112829</t>
  </si>
  <si>
    <t>0130249</t>
  </si>
  <si>
    <t>0130816</t>
  </si>
  <si>
    <t>0119962</t>
  </si>
  <si>
    <t>0120856</t>
  </si>
  <si>
    <t>0135600</t>
  </si>
  <si>
    <t>0130594</t>
  </si>
  <si>
    <t>CREPALDI GIADA</t>
  </si>
  <si>
    <t>BELLAVITI CECILIA</t>
  </si>
  <si>
    <t>GUASTI CHIARA</t>
  </si>
  <si>
    <t>MORINO SARA</t>
  </si>
  <si>
    <t>RIZZARDI GIULIA</t>
  </si>
  <si>
    <t>BEGNI ARIANNA</t>
  </si>
  <si>
    <t>BONZANINI MIRIAM</t>
  </si>
  <si>
    <t>ZANE IOANA CLAUDIA</t>
  </si>
  <si>
    <t>POLITI LAVINIA CRISTINA</t>
  </si>
  <si>
    <t>DI MARCO CAMILLA</t>
  </si>
  <si>
    <t>ZEDDA GIORGIA</t>
  </si>
  <si>
    <t>COLOMBO CATERINA</t>
  </si>
  <si>
    <t>BELLINI STEFANIA</t>
  </si>
  <si>
    <t>VECCHI BEATRICE</t>
  </si>
  <si>
    <t>MASSARDI ANNA</t>
  </si>
  <si>
    <t>gara2  Vigevano</t>
  </si>
  <si>
    <t>0286715</t>
  </si>
  <si>
    <t>0388720</t>
  </si>
  <si>
    <t>0486461</t>
  </si>
  <si>
    <t>0091311</t>
  </si>
  <si>
    <t>0084197</t>
  </si>
  <si>
    <t>0096337</t>
  </si>
  <si>
    <t>0090406</t>
  </si>
  <si>
    <t>0120907</t>
  </si>
  <si>
    <t>0137226</t>
  </si>
  <si>
    <t>0130595</t>
  </si>
  <si>
    <t>SANA TOMMASO</t>
  </si>
  <si>
    <t>COLOMBO RICCARDO</t>
  </si>
  <si>
    <t>COSTANDACHE THEOPHIL ANDREI</t>
  </si>
  <si>
    <t>BALDO FLAVIO</t>
  </si>
  <si>
    <t>DI GIORGI GIORGIO</t>
  </si>
  <si>
    <t>BOFFINO ALESSANDRO</t>
  </si>
  <si>
    <t>BARBORINI ANDREA</t>
  </si>
  <si>
    <t>SCANNAPIECO DAVIDE</t>
  </si>
  <si>
    <t>0093205</t>
  </si>
  <si>
    <t>0100873</t>
  </si>
  <si>
    <t>0126910</t>
  </si>
  <si>
    <t>0095492</t>
  </si>
  <si>
    <t>0114181</t>
  </si>
  <si>
    <t>0135431</t>
  </si>
  <si>
    <t>PARISI SVEVA</t>
  </si>
  <si>
    <t>PASHA AURORA</t>
  </si>
  <si>
    <t>TRENTIN BENEDETTA MARIA</t>
  </si>
  <si>
    <t>PERSICHITTI GIULIA</t>
  </si>
  <si>
    <t>GIRIMONTE ASIA</t>
  </si>
  <si>
    <t>COLOMBO CHIARA</t>
  </si>
  <si>
    <t>0130004</t>
  </si>
  <si>
    <t>0136809</t>
  </si>
  <si>
    <t>0131038</t>
  </si>
  <si>
    <t>0131034</t>
  </si>
  <si>
    <t>0135046</t>
  </si>
  <si>
    <t>0130972</t>
  </si>
  <si>
    <t>0136002</t>
  </si>
  <si>
    <t>PRINA DANIEL</t>
  </si>
  <si>
    <t>FICARA DIEGO</t>
  </si>
  <si>
    <t>BIAVA MATTIA</t>
  </si>
  <si>
    <t>SPIROLAZZI ALESSIO</t>
  </si>
  <si>
    <t>CONTE FILIPPO</t>
  </si>
  <si>
    <t>PRANDINI FILIPPO</t>
  </si>
  <si>
    <t>BERTOCCHI PAOLO</t>
  </si>
  <si>
    <t>RASCHIANI TRIATHLON TEAM</t>
  </si>
  <si>
    <t>0135950</t>
  </si>
  <si>
    <t>0134405</t>
  </si>
  <si>
    <t>0134505</t>
  </si>
  <si>
    <t>0137092</t>
  </si>
  <si>
    <t>0130855</t>
  </si>
  <si>
    <t>0130172</t>
  </si>
  <si>
    <t>GHITTI BEATRICE</t>
  </si>
  <si>
    <t>MARSETTI GRETA</t>
  </si>
  <si>
    <t>SERINI LUCILLA</t>
  </si>
  <si>
    <t>GHEORGHIU ARIANNA</t>
  </si>
  <si>
    <t>BALDO MARTINA</t>
  </si>
  <si>
    <t>GERBI ALLEGRA TABATHA</t>
  </si>
  <si>
    <t>0135543</t>
  </si>
  <si>
    <t>0135585</t>
  </si>
  <si>
    <t>0136808</t>
  </si>
  <si>
    <t>0127219</t>
  </si>
  <si>
    <t>0126908</t>
  </si>
  <si>
    <t>0137223</t>
  </si>
  <si>
    <t>0129974</t>
  </si>
  <si>
    <t>0135988</t>
  </si>
  <si>
    <t>0130973</t>
  </si>
  <si>
    <t>0128731</t>
  </si>
  <si>
    <t>0128827</t>
  </si>
  <si>
    <t>0123349</t>
  </si>
  <si>
    <t>0134362</t>
  </si>
  <si>
    <t>0134950</t>
  </si>
  <si>
    <t>0136711</t>
  </si>
  <si>
    <t>PETRONI DANILO</t>
  </si>
  <si>
    <t>PIBIRI TOMMASO</t>
  </si>
  <si>
    <t>GATTI ELIA</t>
  </si>
  <si>
    <t>LOCATELLI MARCO</t>
  </si>
  <si>
    <t>MARANDIUC LUCA</t>
  </si>
  <si>
    <t>BONI GIACOMO</t>
  </si>
  <si>
    <t>TORRIANI LORENZO</t>
  </si>
  <si>
    <t>MUNOZ PAREDES ELVIS DAMIAN</t>
  </si>
  <si>
    <t>RECENTI ACHILLE</t>
  </si>
  <si>
    <t>ROSSINI NOEL</t>
  </si>
  <si>
    <t>RUGGIERI LEONARDO</t>
  </si>
  <si>
    <t>MASETTA MILONE MATTIA</t>
  </si>
  <si>
    <t>BOSCARO FEDERICO</t>
  </si>
  <si>
    <t>LAGUARDIA SEBASTIAN</t>
  </si>
  <si>
    <t>DINALE ANDREA</t>
  </si>
  <si>
    <t>0126888</t>
  </si>
  <si>
    <t>0134579</t>
  </si>
  <si>
    <t>0125649</t>
  </si>
  <si>
    <t>0134504</t>
  </si>
  <si>
    <t>0137212</t>
  </si>
  <si>
    <t>0131373</t>
  </si>
  <si>
    <t>0130991</t>
  </si>
  <si>
    <t>0137225</t>
  </si>
  <si>
    <t>0130273</t>
  </si>
  <si>
    <t>0132957</t>
  </si>
  <si>
    <t>0128732</t>
  </si>
  <si>
    <t>0127743</t>
  </si>
  <si>
    <t>0131529</t>
  </si>
  <si>
    <t>0131536</t>
  </si>
  <si>
    <t>SOLDANO KINARI</t>
  </si>
  <si>
    <t>PASCUCCI ATENA</t>
  </si>
  <si>
    <t>RICCA SOFIA</t>
  </si>
  <si>
    <t>SERINI DIANA</t>
  </si>
  <si>
    <t>BASILE PEREA GIULIA ELISABETH</t>
  </si>
  <si>
    <t>PINNA VIOLA</t>
  </si>
  <si>
    <t>ZOPPI ALICE</t>
  </si>
  <si>
    <t>ROJAS RODAS JENCELL BRIGITTE</t>
  </si>
  <si>
    <t>CRESCIOLI SOPHIE PIERA</t>
  </si>
  <si>
    <t>BOVIO BEATRICE</t>
  </si>
  <si>
    <t>ROSSINI MIA ELENA</t>
  </si>
  <si>
    <t>DI CEGLIE CECILIA</t>
  </si>
  <si>
    <t>JOVENITTI LISA</t>
  </si>
  <si>
    <t>SOGNE MATILDE</t>
  </si>
  <si>
    <t>gara3  Segrate</t>
  </si>
  <si>
    <t>1317</t>
  </si>
  <si>
    <t>RASCHIANI TRIATHLON</t>
  </si>
  <si>
    <t>ORSOLINI ZOE</t>
  </si>
  <si>
    <t>SBIRZIOLA REBECCA</t>
  </si>
  <si>
    <t>DRAGONI EMMA</t>
  </si>
  <si>
    <t>VIAPIANA EMMA</t>
  </si>
  <si>
    <t>RODONTINI GINEVRA</t>
  </si>
  <si>
    <t>1174</t>
  </si>
  <si>
    <t>0093777</t>
  </si>
  <si>
    <t>0088212</t>
  </si>
  <si>
    <t>0118904</t>
  </si>
  <si>
    <t>0136592</t>
  </si>
  <si>
    <t>0126976</t>
  </si>
  <si>
    <t>BALESTRERI MARCO</t>
  </si>
  <si>
    <t>MUNER ALESSANDRO</t>
  </si>
  <si>
    <t>MAGGIORE FRANCESCO</t>
  </si>
  <si>
    <t>0085164</t>
  </si>
  <si>
    <t>0123096</t>
  </si>
  <si>
    <t>0088720</t>
  </si>
  <si>
    <t>0086461</t>
  </si>
  <si>
    <t>0111864</t>
  </si>
  <si>
    <t>0134700</t>
  </si>
  <si>
    <t>gara3   Segrate</t>
  </si>
  <si>
    <t>gara3 Segrate</t>
  </si>
  <si>
    <t>BRUSELLES RICCARDO</t>
  </si>
  <si>
    <t>TABAGLIO LUCA</t>
  </si>
  <si>
    <t>0096002</t>
  </si>
  <si>
    <t>0131041</t>
  </si>
  <si>
    <t>CACCIATORE SOFIA</t>
  </si>
  <si>
    <t>CAROLA ELISA</t>
  </si>
  <si>
    <t>0125663</t>
  </si>
  <si>
    <t>0112421</t>
  </si>
  <si>
    <t>gara2  Segrate</t>
  </si>
  <si>
    <t>NICALI VALERIO MASSIMO</t>
  </si>
  <si>
    <t>MUTTI EDOARDO</t>
  </si>
  <si>
    <t>TIVERON MATTIA</t>
  </si>
  <si>
    <t>2599</t>
  </si>
  <si>
    <t>BRUGHERIO TRIATHLON</t>
  </si>
  <si>
    <t>BONETTI TOMMASO</t>
  </si>
  <si>
    <t>ZIGLIOLI PIETRO</t>
  </si>
  <si>
    <t>0135432</t>
  </si>
  <si>
    <t>0117749</t>
  </si>
  <si>
    <t>0128625</t>
  </si>
  <si>
    <t>0112406</t>
  </si>
  <si>
    <t>0124388</t>
  </si>
  <si>
    <t>PIURI ANGELICA</t>
  </si>
  <si>
    <t>0096350</t>
  </si>
  <si>
    <t>TASSONE LORENZO</t>
  </si>
  <si>
    <t>GABBA CHRISTIAN</t>
  </si>
  <si>
    <t>STRIPPOLI MATTIA</t>
  </si>
  <si>
    <t>ALONGI GABRIELE</t>
  </si>
  <si>
    <t>CHIECCHI TOMMASO</t>
  </si>
  <si>
    <t>LUCARELLI MATTEO</t>
  </si>
  <si>
    <t>MARIANI ANDREA</t>
  </si>
  <si>
    <t>0130274</t>
  </si>
  <si>
    <t>0129273</t>
  </si>
  <si>
    <t>0103462</t>
  </si>
  <si>
    <t>0121362</t>
  </si>
  <si>
    <t>0137464</t>
  </si>
  <si>
    <t>0121679</t>
  </si>
  <si>
    <t>0137467</t>
  </si>
  <si>
    <t>ARDUINI MARIA VITTORIA</t>
  </si>
  <si>
    <t>BONETTI REBECCA</t>
  </si>
  <si>
    <t>CAROLA ILARIA</t>
  </si>
  <si>
    <t>GJEKA ELISA LEZE</t>
  </si>
  <si>
    <t>0115342</t>
  </si>
  <si>
    <t>0116361</t>
  </si>
  <si>
    <t>0118773</t>
  </si>
  <si>
    <t>0137518</t>
  </si>
  <si>
    <t>DEHIA OMAR</t>
  </si>
  <si>
    <t>SCAMBIA ANTONIO</t>
  </si>
  <si>
    <t>MOSCONI TOMMASO</t>
  </si>
  <si>
    <t>ANZANI PIETRO</t>
  </si>
  <si>
    <t>VENTURINI FLAVIO</t>
  </si>
  <si>
    <t>0120450</t>
  </si>
  <si>
    <t>0117213</t>
  </si>
  <si>
    <t>0129509</t>
  </si>
  <si>
    <t>0126582</t>
  </si>
  <si>
    <t>0130974</t>
  </si>
  <si>
    <t>CAPPA ALESSIA</t>
  </si>
  <si>
    <t>2072</t>
  </si>
  <si>
    <t>CANOTTIERI SALO'</t>
  </si>
  <si>
    <t>MARI CAROLINA</t>
  </si>
  <si>
    <t>RUCIRETA GIULIA</t>
  </si>
  <si>
    <t>2310</t>
  </si>
  <si>
    <t>ARNODO VITTORIA</t>
  </si>
  <si>
    <t>0127578</t>
  </si>
  <si>
    <t>0127359</t>
  </si>
  <si>
    <t>0133236</t>
  </si>
  <si>
    <t>0137702</t>
  </si>
  <si>
    <t>ANZANI ELIA</t>
  </si>
  <si>
    <t>BRUSCHI ZACCARIA</t>
  </si>
  <si>
    <t>BERTI RICCARDO</t>
  </si>
  <si>
    <t>BRAMBATI RICCARDO</t>
  </si>
  <si>
    <t>0130142</t>
  </si>
  <si>
    <t>0137468</t>
  </si>
  <si>
    <t>0129511</t>
  </si>
  <si>
    <t>0137224</t>
  </si>
  <si>
    <t>CIVERA MATILDE</t>
  </si>
  <si>
    <t>1886</t>
  </si>
  <si>
    <t>707</t>
  </si>
  <si>
    <t>0137570</t>
  </si>
  <si>
    <t>BADINOTTI MARCO</t>
  </si>
  <si>
    <t>0126652</t>
  </si>
  <si>
    <t>gara3   Grumello</t>
  </si>
  <si>
    <t xml:space="preserve">MARZAROLI GAIA </t>
  </si>
  <si>
    <t>0113228</t>
  </si>
  <si>
    <t xml:space="preserve">MANGIAROTTI MATTIA </t>
  </si>
  <si>
    <t>0096997</t>
  </si>
  <si>
    <t>LO VERDE PIETRO</t>
  </si>
  <si>
    <t>MARANDIUC SERGIU</t>
  </si>
  <si>
    <t>0131306</t>
  </si>
  <si>
    <t>0121461</t>
  </si>
  <si>
    <t>FOGLIAMANZILLO MARCO</t>
  </si>
  <si>
    <t>0111198</t>
  </si>
  <si>
    <t>LUINETTI AGNESE</t>
  </si>
  <si>
    <t>0108462</t>
  </si>
  <si>
    <t>SANTINI MARIA</t>
  </si>
  <si>
    <t>0134519</t>
  </si>
  <si>
    <t>LAZZARI NOELIA</t>
  </si>
  <si>
    <t>0128506</t>
  </si>
  <si>
    <t>GIRIMONTE AZZURRA</t>
  </si>
  <si>
    <t>0116565</t>
  </si>
  <si>
    <t>DI GIOVANNI MICHELE MARIA</t>
  </si>
  <si>
    <t>0117992</t>
  </si>
  <si>
    <t>GJEKA KRISTIAN</t>
  </si>
  <si>
    <t>0137517</t>
  </si>
  <si>
    <t>BATTISTI EVITA</t>
  </si>
  <si>
    <t>2366</t>
  </si>
  <si>
    <t>TRI-SWIM ASD</t>
  </si>
  <si>
    <t>0125739</t>
  </si>
  <si>
    <t>TAMBORINI DARIO</t>
  </si>
  <si>
    <t>1773</t>
  </si>
  <si>
    <t>0135599</t>
  </si>
  <si>
    <t>SILIPRANDI LUPO</t>
  </si>
  <si>
    <t>0124392</t>
  </si>
  <si>
    <t>CIVERA BEATRICE</t>
  </si>
  <si>
    <t>0137571</t>
  </si>
  <si>
    <t>Bonus Camp. Regionale</t>
  </si>
  <si>
    <t xml:space="preserve">TOT PUNTI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</si>
</sst>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6"/>
      <name val="Tahoma"/>
      <family val="2"/>
    </font>
    <font>
      <sz val="16"/>
      <name val="Calibri"/>
      <family val="2"/>
    </font>
    <font>
      <sz val="20"/>
      <name val="Tahoma"/>
      <family val="2"/>
    </font>
    <font>
      <sz val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5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9"/>
      </top>
      <bottom style="thin">
        <color indexed="9"/>
      </bottom>
      <diagonal/>
    </border>
    <border>
      <left/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76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8" xfId="0" applyNumberFormat="1" applyFont="1" applyBorder="1" applyAlignment="1">
      <alignment horizontal="left"/>
    </xf>
    <xf numFmtId="1" fontId="4" fillId="0" borderId="17" xfId="0" applyNumberFormat="1" applyFont="1" applyBorder="1" applyAlignment="1"/>
    <xf numFmtId="1" fontId="4" fillId="0" borderId="18" xfId="0" applyNumberFormat="1" applyFont="1" applyBorder="1" applyAlignment="1"/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1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2" xfId="0" applyNumberFormat="1" applyFont="1" applyBorder="1" applyAlignment="1"/>
    <xf numFmtId="1" fontId="3" fillId="0" borderId="22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3" xfId="0" applyNumberFormat="1" applyFont="1" applyBorder="1" applyAlignment="1"/>
    <xf numFmtId="0" fontId="3" fillId="2" borderId="35" xfId="0" applyNumberFormat="1" applyFont="1" applyFill="1" applyBorder="1" applyAlignment="1">
      <alignment horizontal="center"/>
    </xf>
    <xf numFmtId="0" fontId="6" fillId="3" borderId="35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6" xfId="0" applyNumberFormat="1" applyFont="1" applyBorder="1" applyAlignment="1"/>
    <xf numFmtId="1" fontId="4" fillId="0" borderId="36" xfId="0" applyNumberFormat="1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4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5" xfId="0" applyNumberFormat="1" applyFont="1" applyBorder="1" applyAlignment="1"/>
    <xf numFmtId="1" fontId="6" fillId="0" borderId="25" xfId="0" applyNumberFormat="1" applyFont="1" applyBorder="1" applyAlignment="1"/>
    <xf numFmtId="1" fontId="2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/>
    <xf numFmtId="1" fontId="4" fillId="0" borderId="22" xfId="0" applyNumberFormat="1" applyFont="1" applyBorder="1" applyAlignment="1"/>
    <xf numFmtId="1" fontId="4" fillId="0" borderId="23" xfId="0" applyNumberFormat="1" applyFont="1" applyBorder="1" applyAlignment="1"/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0" xfId="0" applyNumberFormat="1" applyFont="1" applyBorder="1" applyAlignment="1"/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/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2" xfId="0" applyNumberFormat="1" applyFont="1" applyBorder="1" applyAlignment="1"/>
    <xf numFmtId="0" fontId="10" fillId="4" borderId="35" xfId="0" applyNumberFormat="1" applyFont="1" applyFill="1" applyBorder="1" applyAlignment="1">
      <alignment horizontal="right"/>
    </xf>
    <xf numFmtId="1" fontId="4" fillId="0" borderId="43" xfId="0" applyNumberFormat="1" applyFont="1" applyBorder="1" applyAlignment="1"/>
    <xf numFmtId="49" fontId="10" fillId="4" borderId="44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5" xfId="0" applyNumberFormat="1" applyFont="1" applyBorder="1" applyAlignment="1"/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1" fontId="4" fillId="0" borderId="50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1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5" xfId="0" applyNumberFormat="1" applyFont="1" applyFill="1" applyBorder="1" applyAlignment="1">
      <alignment horizontal="right"/>
    </xf>
    <xf numFmtId="1" fontId="10" fillId="0" borderId="25" xfId="0" applyNumberFormat="1" applyFont="1" applyBorder="1" applyAlignment="1">
      <alignment horizontal="left"/>
    </xf>
    <xf numFmtId="49" fontId="9" fillId="2" borderId="44" xfId="0" applyNumberFormat="1" applyFont="1" applyFill="1" applyBorder="1" applyAlignment="1">
      <alignment horizontal="right"/>
    </xf>
    <xf numFmtId="49" fontId="11" fillId="4" borderId="12" xfId="0" applyNumberFormat="1" applyFont="1" applyFill="1" applyBorder="1" applyAlignment="1"/>
    <xf numFmtId="49" fontId="11" fillId="2" borderId="52" xfId="0" applyNumberFormat="1" applyFont="1" applyFill="1" applyBorder="1" applyAlignment="1"/>
    <xf numFmtId="1" fontId="12" fillId="2" borderId="44" xfId="0" applyNumberFormat="1" applyFont="1" applyFill="1" applyBorder="1" applyAlignment="1">
      <alignment horizontal="right"/>
    </xf>
    <xf numFmtId="0" fontId="10" fillId="0" borderId="25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Alignment="1">
      <alignment horizontal="center" vertical="top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1" fontId="3" fillId="0" borderId="53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3" xfId="0" applyNumberFormat="1" applyFont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4" fillId="0" borderId="54" xfId="0" applyNumberFormat="1" applyFont="1" applyBorder="1" applyAlignment="1"/>
    <xf numFmtId="1" fontId="3" fillId="0" borderId="54" xfId="0" applyNumberFormat="1" applyFont="1" applyBorder="1" applyAlignment="1"/>
    <xf numFmtId="0" fontId="9" fillId="4" borderId="55" xfId="0" applyNumberFormat="1" applyFont="1" applyFill="1" applyBorder="1" applyAlignment="1"/>
    <xf numFmtId="49" fontId="10" fillId="4" borderId="13" xfId="0" applyNumberFormat="1" applyFont="1" applyFill="1" applyBorder="1" applyAlignment="1"/>
    <xf numFmtId="0" fontId="14" fillId="0" borderId="53" xfId="0" applyFont="1" applyFill="1" applyBorder="1" applyAlignment="1"/>
    <xf numFmtId="1" fontId="3" fillId="0" borderId="57" xfId="0" applyNumberFormat="1" applyFont="1" applyBorder="1" applyAlignment="1">
      <alignment horizontal="center"/>
    </xf>
    <xf numFmtId="0" fontId="3" fillId="0" borderId="56" xfId="0" applyNumberFormat="1" applyFont="1" applyFill="1" applyBorder="1" applyAlignment="1"/>
    <xf numFmtId="1" fontId="15" fillId="0" borderId="8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49" fontId="5" fillId="0" borderId="58" xfId="0" applyNumberFormat="1" applyFont="1" applyBorder="1" applyAlignment="1">
      <alignment horizontal="center" vertical="center"/>
    </xf>
    <xf numFmtId="0" fontId="18" fillId="0" borderId="56" xfId="0" applyFont="1" applyBorder="1" applyAlignment="1"/>
    <xf numFmtId="1" fontId="14" fillId="0" borderId="57" xfId="0" applyNumberFormat="1" applyFont="1" applyBorder="1" applyAlignment="1">
      <alignment horizontal="center"/>
    </xf>
    <xf numFmtId="0" fontId="17" fillId="0" borderId="56" xfId="0" applyFont="1" applyBorder="1" applyAlignment="1"/>
    <xf numFmtId="0" fontId="17" fillId="0" borderId="56" xfId="0" applyFont="1" applyBorder="1" applyAlignment="1">
      <alignment horizontal="left"/>
    </xf>
    <xf numFmtId="1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4" fillId="0" borderId="7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1" fontId="14" fillId="0" borderId="8" xfId="0" applyNumberFormat="1" applyFont="1" applyFill="1" applyBorder="1" applyAlignment="1">
      <alignment horizontal="center"/>
    </xf>
    <xf numFmtId="0" fontId="14" fillId="0" borderId="56" xfId="0" applyFont="1" applyBorder="1" applyAlignment="1"/>
    <xf numFmtId="1" fontId="14" fillId="0" borderId="57" xfId="0" applyNumberFormat="1" applyFont="1" applyFill="1" applyBorder="1" applyAlignment="1">
      <alignment horizontal="center"/>
    </xf>
    <xf numFmtId="0" fontId="19" fillId="0" borderId="56" xfId="0" applyFont="1" applyBorder="1" applyAlignment="1"/>
    <xf numFmtId="1" fontId="3" fillId="0" borderId="59" xfId="0" applyNumberFormat="1" applyFont="1" applyBorder="1" applyAlignment="1">
      <alignment horizontal="center"/>
    </xf>
    <xf numFmtId="49" fontId="5" fillId="0" borderId="58" xfId="0" applyNumberFormat="1" applyFont="1" applyBorder="1" applyAlignment="1">
      <alignment horizontal="left" vertical="center"/>
    </xf>
    <xf numFmtId="1" fontId="3" fillId="0" borderId="60" xfId="0" applyNumberFormat="1" applyFont="1" applyBorder="1" applyAlignment="1">
      <alignment horizontal="center"/>
    </xf>
    <xf numFmtId="0" fontId="1" fillId="0" borderId="56" xfId="0" applyNumberFormat="1" applyFont="1" applyBorder="1">
      <alignment vertical="top" wrapText="1"/>
    </xf>
    <xf numFmtId="1" fontId="3" fillId="0" borderId="56" xfId="0" applyNumberFormat="1" applyFont="1" applyBorder="1" applyAlignment="1">
      <alignment horizontal="center"/>
    </xf>
    <xf numFmtId="1" fontId="14" fillId="0" borderId="56" xfId="0" applyNumberFormat="1" applyFont="1" applyBorder="1" applyAlignment="1">
      <alignment horizontal="center"/>
    </xf>
    <xf numFmtId="0" fontId="19" fillId="0" borderId="56" xfId="0" applyFont="1" applyBorder="1" applyAlignment="1">
      <alignment horizontal="left"/>
    </xf>
    <xf numFmtId="1" fontId="4" fillId="0" borderId="26" xfId="0" applyNumberFormat="1" applyFont="1" applyBorder="1" applyAlignment="1"/>
    <xf numFmtId="1" fontId="4" fillId="0" borderId="32" xfId="0" applyNumberFormat="1" applyFont="1" applyBorder="1" applyAlignment="1"/>
    <xf numFmtId="0" fontId="14" fillId="0" borderId="56" xfId="0" applyFont="1" applyFill="1" applyBorder="1" applyAlignment="1"/>
    <xf numFmtId="0" fontId="3" fillId="0" borderId="36" xfId="0" applyNumberFormat="1" applyFont="1" applyBorder="1" applyAlignment="1"/>
    <xf numFmtId="1" fontId="4" fillId="0" borderId="29" xfId="0" applyNumberFormat="1" applyFont="1" applyBorder="1" applyAlignment="1"/>
    <xf numFmtId="1" fontId="4" fillId="0" borderId="37" xfId="0" applyNumberFormat="1" applyFont="1" applyBorder="1" applyAlignment="1"/>
    <xf numFmtId="1" fontId="3" fillId="0" borderId="26" xfId="0" applyNumberFormat="1" applyFont="1" applyBorder="1" applyAlignment="1"/>
    <xf numFmtId="1" fontId="3" fillId="0" borderId="29" xfId="0" applyNumberFormat="1" applyFont="1" applyBorder="1" applyAlignment="1"/>
    <xf numFmtId="1" fontId="3" fillId="0" borderId="32" xfId="0" applyNumberFormat="1" applyFont="1" applyBorder="1" applyAlignment="1"/>
    <xf numFmtId="1" fontId="5" fillId="0" borderId="58" xfId="0" applyNumberFormat="1" applyFont="1" applyBorder="1" applyAlignment="1">
      <alignment horizontal="center" vertical="center"/>
    </xf>
    <xf numFmtId="49" fontId="14" fillId="0" borderId="53" xfId="0" applyNumberFormat="1" applyFont="1" applyFill="1" applyBorder="1" applyAlignment="1"/>
    <xf numFmtId="0" fontId="19" fillId="0" borderId="56" xfId="0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/>
    </xf>
    <xf numFmtId="0" fontId="1" fillId="0" borderId="60" xfId="0" applyNumberFormat="1" applyFont="1" applyBorder="1">
      <alignment vertical="top" wrapText="1"/>
    </xf>
    <xf numFmtId="0" fontId="1" fillId="0" borderId="8" xfId="0" applyNumberFormat="1" applyFont="1" applyBorder="1">
      <alignment vertical="top" wrapText="1"/>
    </xf>
    <xf numFmtId="0" fontId="19" fillId="0" borderId="8" xfId="0" applyFont="1" applyBorder="1" applyAlignment="1">
      <alignment horizontal="center" vertical="center"/>
    </xf>
    <xf numFmtId="1" fontId="14" fillId="0" borderId="53" xfId="0" applyNumberFormat="1" applyFont="1" applyBorder="1" applyAlignment="1">
      <alignment horizontal="center"/>
    </xf>
    <xf numFmtId="1" fontId="14" fillId="0" borderId="53" xfId="0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4" fillId="0" borderId="62" xfId="0" applyFont="1" applyFill="1" applyBorder="1" applyAlignment="1"/>
    <xf numFmtId="0" fontId="14" fillId="0" borderId="63" xfId="0" applyFont="1" applyFill="1" applyBorder="1" applyAlignment="1"/>
    <xf numFmtId="0" fontId="19" fillId="0" borderId="62" xfId="0" applyFont="1" applyBorder="1" applyAlignment="1"/>
    <xf numFmtId="0" fontId="19" fillId="0" borderId="62" xfId="0" applyFont="1" applyBorder="1" applyAlignment="1">
      <alignment horizontal="left"/>
    </xf>
    <xf numFmtId="1" fontId="3" fillId="0" borderId="64" xfId="0" applyNumberFormat="1" applyFont="1" applyBorder="1" applyAlignment="1">
      <alignment horizontal="center"/>
    </xf>
    <xf numFmtId="1" fontId="3" fillId="0" borderId="65" xfId="0" applyNumberFormat="1" applyFont="1" applyBorder="1" applyAlignment="1">
      <alignment horizontal="center"/>
    </xf>
    <xf numFmtId="0" fontId="14" fillId="0" borderId="66" xfId="0" applyFont="1" applyFill="1" applyBorder="1" applyAlignment="1"/>
    <xf numFmtId="0" fontId="14" fillId="0" borderId="67" xfId="0" applyFont="1" applyFill="1" applyBorder="1" applyAlignment="1"/>
    <xf numFmtId="0" fontId="19" fillId="0" borderId="66" xfId="0" applyFont="1" applyBorder="1" applyAlignment="1"/>
    <xf numFmtId="0" fontId="19" fillId="0" borderId="66" xfId="0" applyFont="1" applyBorder="1" applyAlignment="1">
      <alignment horizontal="left"/>
    </xf>
    <xf numFmtId="1" fontId="3" fillId="0" borderId="68" xfId="0" applyNumberFormat="1" applyFont="1" applyBorder="1" applyAlignment="1">
      <alignment horizontal="center"/>
    </xf>
    <xf numFmtId="1" fontId="3" fillId="0" borderId="69" xfId="0" applyNumberFormat="1" applyFont="1" applyBorder="1" applyAlignment="1">
      <alignment horizontal="center"/>
    </xf>
    <xf numFmtId="1" fontId="3" fillId="0" borderId="70" xfId="0" applyNumberFormat="1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1" fontId="14" fillId="0" borderId="64" xfId="0" applyNumberFormat="1" applyFont="1" applyBorder="1" applyAlignment="1">
      <alignment horizontal="center"/>
    </xf>
    <xf numFmtId="0" fontId="14" fillId="0" borderId="62" xfId="0" applyFont="1" applyBorder="1" applyAlignment="1"/>
    <xf numFmtId="1" fontId="4" fillId="0" borderId="39" xfId="0" applyNumberFormat="1" applyFont="1" applyBorder="1" applyAlignment="1"/>
    <xf numFmtId="1" fontId="15" fillId="0" borderId="56" xfId="0" applyNumberFormat="1" applyFont="1" applyBorder="1" applyAlignment="1">
      <alignment horizontal="center"/>
    </xf>
    <xf numFmtId="1" fontId="4" fillId="0" borderId="72" xfId="0" applyNumberFormat="1" applyFont="1" applyBorder="1" applyAlignment="1"/>
    <xf numFmtId="1" fontId="4" fillId="0" borderId="73" xfId="0" applyNumberFormat="1" applyFont="1" applyBorder="1" applyAlignment="1"/>
    <xf numFmtId="0" fontId="14" fillId="0" borderId="74" xfId="0" applyFont="1" applyFill="1" applyBorder="1" applyAlignment="1"/>
    <xf numFmtId="0" fontId="19" fillId="0" borderId="75" xfId="0" applyFont="1" applyBorder="1" applyAlignment="1"/>
    <xf numFmtId="1" fontId="3" fillId="0" borderId="76" xfId="0" applyNumberFormat="1" applyFont="1" applyBorder="1" applyAlignment="1">
      <alignment horizontal="center"/>
    </xf>
    <xf numFmtId="1" fontId="14" fillId="0" borderId="76" xfId="0" applyNumberFormat="1" applyFont="1" applyBorder="1" applyAlignment="1">
      <alignment horizontal="center"/>
    </xf>
    <xf numFmtId="1" fontId="14" fillId="0" borderId="58" xfId="0" applyNumberFormat="1" applyFont="1" applyBorder="1" applyAlignment="1">
      <alignment horizontal="center"/>
    </xf>
    <xf numFmtId="1" fontId="3" fillId="0" borderId="58" xfId="0" applyNumberFormat="1" applyFont="1" applyBorder="1" applyAlignment="1">
      <alignment horizontal="center"/>
    </xf>
    <xf numFmtId="1" fontId="3" fillId="0" borderId="71" xfId="0" applyNumberFormat="1" applyFont="1" applyBorder="1" applyAlignment="1">
      <alignment horizontal="center"/>
    </xf>
    <xf numFmtId="0" fontId="6" fillId="2" borderId="56" xfId="0" applyNumberFormat="1" applyFont="1" applyFill="1" applyBorder="1" applyAlignment="1">
      <alignment horizontal="center"/>
    </xf>
    <xf numFmtId="0" fontId="6" fillId="3" borderId="56" xfId="0" applyNumberFormat="1" applyFont="1" applyFill="1" applyBorder="1" applyAlignment="1">
      <alignment horizontal="center"/>
    </xf>
    <xf numFmtId="1" fontId="6" fillId="3" borderId="56" xfId="0" applyNumberFormat="1" applyFont="1" applyFill="1" applyBorder="1" applyAlignment="1">
      <alignment horizontal="center"/>
    </xf>
    <xf numFmtId="1" fontId="3" fillId="0" borderId="77" xfId="0" applyNumberFormat="1" applyFont="1" applyBorder="1" applyAlignment="1">
      <alignment horizontal="center"/>
    </xf>
    <xf numFmtId="0" fontId="14" fillId="0" borderId="60" xfId="0" applyFont="1" applyFill="1" applyBorder="1" applyAlignment="1"/>
    <xf numFmtId="0" fontId="14" fillId="0" borderId="78" xfId="0" applyFont="1" applyBorder="1" applyAlignment="1">
      <alignment horizontal="center"/>
    </xf>
    <xf numFmtId="1" fontId="3" fillId="0" borderId="78" xfId="0" applyNumberFormat="1" applyFont="1" applyBorder="1" applyAlignment="1">
      <alignment horizontal="center"/>
    </xf>
    <xf numFmtId="49" fontId="14" fillId="0" borderId="56" xfId="0" applyNumberFormat="1" applyFont="1" applyBorder="1" applyAlignment="1"/>
    <xf numFmtId="49" fontId="19" fillId="0" borderId="56" xfId="0" applyNumberFormat="1" applyFont="1" applyBorder="1" applyAlignment="1"/>
    <xf numFmtId="0" fontId="14" fillId="0" borderId="56" xfId="0" applyFont="1" applyBorder="1" applyAlignment="1">
      <alignment horizontal="left"/>
    </xf>
    <xf numFmtId="0" fontId="14" fillId="0" borderId="53" xfId="0" applyFont="1" applyBorder="1" applyAlignment="1"/>
    <xf numFmtId="0" fontId="14" fillId="0" borderId="63" xfId="0" applyFont="1" applyBorder="1" applyAlignment="1"/>
    <xf numFmtId="0" fontId="3" fillId="0" borderId="53" xfId="0" applyNumberFormat="1" applyFont="1" applyFill="1" applyBorder="1" applyAlignment="1"/>
    <xf numFmtId="0" fontId="1" fillId="0" borderId="61" xfId="0" applyNumberFormat="1" applyFont="1" applyBorder="1">
      <alignment vertical="top" wrapText="1"/>
    </xf>
    <xf numFmtId="1" fontId="14" fillId="0" borderId="60" xfId="0" applyNumberFormat="1" applyFont="1" applyBorder="1" applyAlignment="1">
      <alignment horizontal="center"/>
    </xf>
    <xf numFmtId="0" fontId="19" fillId="0" borderId="60" xfId="0" applyFont="1" applyBorder="1" applyAlignment="1"/>
    <xf numFmtId="1" fontId="3" fillId="0" borderId="56" xfId="0" applyNumberFormat="1" applyFont="1" applyBorder="1" applyAlignment="1">
      <alignment horizontal="right"/>
    </xf>
    <xf numFmtId="0" fontId="19" fillId="0" borderId="78" xfId="0" applyFont="1" applyBorder="1" applyAlignment="1"/>
    <xf numFmtId="0" fontId="19" fillId="0" borderId="56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  <xf numFmtId="49" fontId="5" fillId="0" borderId="58" xfId="0" applyNumberFormat="1" applyFont="1" applyBorder="1" applyAlignment="1">
      <alignment horizontal="right" vertical="center"/>
    </xf>
    <xf numFmtId="0" fontId="18" fillId="0" borderId="56" xfId="0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0" xfId="0" applyNumberFormat="1" applyFont="1" applyAlignment="1">
      <alignment horizontal="right" vertical="top" wrapText="1"/>
    </xf>
    <xf numFmtId="0" fontId="1" fillId="0" borderId="38" xfId="0" applyFont="1" applyBorder="1" applyAlignment="1">
      <alignment horizontal="right"/>
    </xf>
    <xf numFmtId="49" fontId="9" fillId="6" borderId="10" xfId="0" applyNumberFormat="1" applyFont="1" applyFill="1" applyBorder="1" applyAlignment="1">
      <alignment horizontal="center" wrapText="1"/>
    </xf>
    <xf numFmtId="1" fontId="9" fillId="6" borderId="10" xfId="0" applyNumberFormat="1" applyFont="1" applyFill="1" applyBorder="1" applyAlignment="1"/>
    <xf numFmtId="0" fontId="17" fillId="0" borderId="56" xfId="0" applyFont="1" applyBorder="1" applyAlignment="1">
      <alignment horizontal="right"/>
    </xf>
  </cellXfs>
  <cellStyles count="1">
    <cellStyle name="Normale" xfId="0" builtinId="0"/>
  </cellStyles>
  <dxfs count="3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Oriano\Z-Varie\tri\2024\segrate\ya.xls" TargetMode="External"/><Relationship Id="rId1" Type="http://schemas.openxmlformats.org/officeDocument/2006/relationships/externalLinkPath" Target="file:///S:\Oriano\Z-Varie\tri\2024\segrate\ya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riano.gilardoni\Downloads\TRIATHLON%20KIDS%20GRUMELLO%20DEL%20MONTE%20-%20Generale%20gruppo.xls" TargetMode="External"/><Relationship Id="rId1" Type="http://schemas.openxmlformats.org/officeDocument/2006/relationships/externalLinkPath" Target="/Users/oriano.gilardoni/Downloads/TRIATHLON%20KIDS%20GRUMELLO%20DEL%20MONTE%20-%20Generale%20grupp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ustom"/>
    </sheetNames>
    <sheetDataSet>
      <sheetData sheetId="0">
        <row r="18">
          <cell r="A18" t="str">
            <v>0110034</v>
          </cell>
          <cell r="B18">
            <v>2732</v>
          </cell>
          <cell r="C18" t="str">
            <v>2732</v>
          </cell>
          <cell r="D18">
            <v>1</v>
          </cell>
          <cell r="E18" t="str">
            <v>CARMINATI</v>
          </cell>
          <cell r="F18" t="str">
            <v>PIETRO</v>
          </cell>
          <cell r="G18" t="str">
            <v>CARMINATI PIETRO</v>
          </cell>
          <cell r="H18" t="str">
            <v>2271</v>
          </cell>
          <cell r="I18" t="str">
            <v>KRONO LARIO TEAM S.S</v>
          </cell>
          <cell r="J18" t="str">
            <v>M</v>
          </cell>
          <cell r="K18">
            <v>2009</v>
          </cell>
          <cell r="L18" t="str">
            <v>ITA</v>
          </cell>
          <cell r="M18" t="str">
            <v>YA - M</v>
          </cell>
          <cell r="N18">
            <v>100</v>
          </cell>
        </row>
        <row r="19">
          <cell r="A19" t="str">
            <v>0100867</v>
          </cell>
          <cell r="B19">
            <v>2733</v>
          </cell>
          <cell r="C19" t="str">
            <v>2733</v>
          </cell>
          <cell r="D19">
            <v>2</v>
          </cell>
          <cell r="E19" t="str">
            <v>MAPELLI</v>
          </cell>
          <cell r="F19" t="str">
            <v>JACOPO</v>
          </cell>
          <cell r="G19" t="str">
            <v>MAPELLI JACOPO</v>
          </cell>
          <cell r="H19" t="str">
            <v>1180</v>
          </cell>
          <cell r="I19" t="str">
            <v>CUS PROPATRIA MILANO</v>
          </cell>
          <cell r="J19" t="str">
            <v>M</v>
          </cell>
          <cell r="K19">
            <v>2009</v>
          </cell>
          <cell r="L19" t="str">
            <v>ITA</v>
          </cell>
          <cell r="M19" t="str">
            <v>YA - M</v>
          </cell>
          <cell r="N19">
            <v>90</v>
          </cell>
        </row>
        <row r="20">
          <cell r="A20" t="str">
            <v>0090474</v>
          </cell>
          <cell r="B20">
            <v>2731</v>
          </cell>
          <cell r="C20" t="str">
            <v>2731</v>
          </cell>
          <cell r="D20">
            <v>3</v>
          </cell>
          <cell r="E20" t="str">
            <v>VILLA</v>
          </cell>
          <cell r="F20" t="str">
            <v>ALESSANDRO</v>
          </cell>
          <cell r="G20" t="str">
            <v>VILLA ALESSANDRO</v>
          </cell>
          <cell r="H20" t="str">
            <v>1180</v>
          </cell>
          <cell r="I20" t="str">
            <v>CUS PROPATRIA MILANO</v>
          </cell>
          <cell r="J20" t="str">
            <v>M</v>
          </cell>
          <cell r="K20">
            <v>2009</v>
          </cell>
          <cell r="L20" t="str">
            <v>ITA</v>
          </cell>
          <cell r="M20" t="str">
            <v>YA - M</v>
          </cell>
          <cell r="N20">
            <v>80</v>
          </cell>
        </row>
        <row r="21">
          <cell r="A21" t="str">
            <v>0126652</v>
          </cell>
          <cell r="B21">
            <v>2767</v>
          </cell>
          <cell r="C21" t="str">
            <v>2767</v>
          </cell>
          <cell r="D21">
            <v>5</v>
          </cell>
          <cell r="E21" t="str">
            <v>BADINOTTI</v>
          </cell>
          <cell r="F21" t="str">
            <v>MARCO</v>
          </cell>
          <cell r="G21" t="str">
            <v>BADINOTTI MARCO</v>
          </cell>
          <cell r="H21" t="str">
            <v>2027</v>
          </cell>
          <cell r="I21" t="str">
            <v>SKY LINE NUOTO</v>
          </cell>
          <cell r="J21" t="str">
            <v>M</v>
          </cell>
          <cell r="K21">
            <v>2010</v>
          </cell>
          <cell r="L21" t="str">
            <v>ITA</v>
          </cell>
          <cell r="M21" t="str">
            <v>YA - M</v>
          </cell>
          <cell r="N21">
            <v>60</v>
          </cell>
        </row>
        <row r="22">
          <cell r="A22" t="str">
            <v>0121578</v>
          </cell>
          <cell r="B22">
            <v>2740</v>
          </cell>
          <cell r="C22" t="str">
            <v>2740</v>
          </cell>
          <cell r="D22">
            <v>6</v>
          </cell>
          <cell r="E22" t="str">
            <v>FACCHINETTI</v>
          </cell>
          <cell r="F22" t="str">
            <v>ALEX</v>
          </cell>
          <cell r="G22" t="str">
            <v>FACCHINETTI ALEX</v>
          </cell>
          <cell r="H22" t="str">
            <v>2612</v>
          </cell>
          <cell r="I22" t="str">
            <v>FENIKS SEAVIM TEAM</v>
          </cell>
          <cell r="J22" t="str">
            <v>M</v>
          </cell>
          <cell r="K22">
            <v>2010</v>
          </cell>
          <cell r="L22" t="str">
            <v>ITA</v>
          </cell>
          <cell r="M22" t="str">
            <v>YA - M</v>
          </cell>
          <cell r="N22">
            <v>50</v>
          </cell>
        </row>
        <row r="23">
          <cell r="A23" t="str">
            <v>0102482</v>
          </cell>
          <cell r="B23">
            <v>2734</v>
          </cell>
          <cell r="C23" t="str">
            <v>2734</v>
          </cell>
          <cell r="D23">
            <v>7</v>
          </cell>
          <cell r="E23" t="str">
            <v>ZECCA</v>
          </cell>
          <cell r="F23" t="str">
            <v>EDOARDO</v>
          </cell>
          <cell r="G23" t="str">
            <v>ZECCA EDOARDO</v>
          </cell>
          <cell r="H23" t="str">
            <v>1180</v>
          </cell>
          <cell r="I23" t="str">
            <v>CUS PROPATRIA MILANO</v>
          </cell>
          <cell r="J23" t="str">
            <v>M</v>
          </cell>
          <cell r="K23">
            <v>2009</v>
          </cell>
          <cell r="L23" t="str">
            <v>ITA</v>
          </cell>
          <cell r="M23" t="str">
            <v>YA - M</v>
          </cell>
          <cell r="N23">
            <v>40</v>
          </cell>
        </row>
        <row r="24">
          <cell r="A24" t="str">
            <v>0125678</v>
          </cell>
          <cell r="B24">
            <v>2735</v>
          </cell>
          <cell r="C24" t="str">
            <v>2735</v>
          </cell>
          <cell r="D24">
            <v>8</v>
          </cell>
          <cell r="E24" t="str">
            <v>GRASSI</v>
          </cell>
          <cell r="F24" t="str">
            <v>GIACOMO</v>
          </cell>
          <cell r="G24" t="str">
            <v>GRASSI GIACOMO</v>
          </cell>
          <cell r="H24" t="str">
            <v>2271</v>
          </cell>
          <cell r="I24" t="str">
            <v>KRONO LARIO TEAM S.S</v>
          </cell>
          <cell r="J24" t="str">
            <v>M</v>
          </cell>
          <cell r="K24">
            <v>2009</v>
          </cell>
          <cell r="L24" t="str">
            <v>ITA</v>
          </cell>
          <cell r="M24" t="str">
            <v>YA - M</v>
          </cell>
          <cell r="N24">
            <v>30</v>
          </cell>
        </row>
        <row r="25">
          <cell r="A25" t="str">
            <v>0130274</v>
          </cell>
          <cell r="B25">
            <v>2765</v>
          </cell>
          <cell r="C25" t="str">
            <v>2765</v>
          </cell>
          <cell r="D25">
            <v>9</v>
          </cell>
          <cell r="E25" t="str">
            <v>TASSONE</v>
          </cell>
          <cell r="F25" t="str">
            <v>LORENZO</v>
          </cell>
          <cell r="G25" t="str">
            <v>TASSONE LORENZO</v>
          </cell>
          <cell r="H25" t="str">
            <v>2271</v>
          </cell>
          <cell r="I25" t="str">
            <v>KRONO LARIO TEAM S.S</v>
          </cell>
          <cell r="J25" t="str">
            <v>M</v>
          </cell>
          <cell r="K25">
            <v>2010</v>
          </cell>
          <cell r="L25" t="str">
            <v>ITA</v>
          </cell>
          <cell r="M25" t="str">
            <v>YA - M</v>
          </cell>
          <cell r="N25">
            <v>20</v>
          </cell>
        </row>
        <row r="26">
          <cell r="A26" t="str">
            <v>0093587</v>
          </cell>
          <cell r="B26">
            <v>2739</v>
          </cell>
          <cell r="C26" t="str">
            <v>2739</v>
          </cell>
          <cell r="D26">
            <v>10</v>
          </cell>
          <cell r="E26" t="str">
            <v>GERBI</v>
          </cell>
          <cell r="F26" t="str">
            <v>CHRISTIAN</v>
          </cell>
          <cell r="G26" t="str">
            <v>GERBI CHRISTIAN</v>
          </cell>
          <cell r="H26" t="str">
            <v>2310</v>
          </cell>
          <cell r="I26" t="str">
            <v>UNA TRIATHLON TEAM</v>
          </cell>
          <cell r="J26" t="str">
            <v>M</v>
          </cell>
          <cell r="K26">
            <v>2009</v>
          </cell>
          <cell r="L26" t="str">
            <v>ITA</v>
          </cell>
          <cell r="M26" t="str">
            <v>YA - M</v>
          </cell>
          <cell r="N26">
            <v>15</v>
          </cell>
        </row>
        <row r="27">
          <cell r="A27" t="str">
            <v>0120535</v>
          </cell>
          <cell r="B27">
            <v>2736</v>
          </cell>
          <cell r="C27" t="str">
            <v>2736</v>
          </cell>
          <cell r="D27">
            <v>11</v>
          </cell>
          <cell r="E27" t="str">
            <v>PINI</v>
          </cell>
          <cell r="F27" t="str">
            <v>LORENZO</v>
          </cell>
          <cell r="G27" t="str">
            <v>PINI LORENZO</v>
          </cell>
          <cell r="H27" t="str">
            <v>2612</v>
          </cell>
          <cell r="I27" t="str">
            <v>FENIKS SEAVIM TEAM</v>
          </cell>
          <cell r="J27" t="str">
            <v>M</v>
          </cell>
          <cell r="K27">
            <v>2010</v>
          </cell>
          <cell r="L27" t="str">
            <v>ITA</v>
          </cell>
          <cell r="M27" t="str">
            <v>YA - M</v>
          </cell>
          <cell r="N27">
            <v>12</v>
          </cell>
        </row>
        <row r="28">
          <cell r="A28" t="str">
            <v>0103472</v>
          </cell>
          <cell r="B28">
            <v>2744</v>
          </cell>
          <cell r="C28" t="str">
            <v>2744</v>
          </cell>
          <cell r="D28">
            <v>13</v>
          </cell>
          <cell r="E28" t="str">
            <v>PALAZZO</v>
          </cell>
          <cell r="F28" t="str">
            <v>ALEX</v>
          </cell>
          <cell r="G28" t="str">
            <v>PALAZZO ALEX</v>
          </cell>
          <cell r="H28" t="str">
            <v>2072</v>
          </cell>
          <cell r="I28" t="str">
            <v>CANOTTIERI SALO'</v>
          </cell>
          <cell r="J28" t="str">
            <v>M</v>
          </cell>
          <cell r="K28">
            <v>2009</v>
          </cell>
          <cell r="L28" t="str">
            <v>ITA</v>
          </cell>
          <cell r="M28" t="str">
            <v>YA - M</v>
          </cell>
          <cell r="N28">
            <v>9</v>
          </cell>
        </row>
        <row r="29">
          <cell r="A29" t="str">
            <v>0110548</v>
          </cell>
          <cell r="B29">
            <v>2747</v>
          </cell>
          <cell r="C29" t="str">
            <v>2747</v>
          </cell>
          <cell r="D29">
            <v>14</v>
          </cell>
          <cell r="E29" t="str">
            <v>MOTTA</v>
          </cell>
          <cell r="F29" t="str">
            <v>FEDERICO</v>
          </cell>
          <cell r="G29" t="str">
            <v>MOTTA FEDERICO</v>
          </cell>
          <cell r="H29" t="str">
            <v>1180</v>
          </cell>
          <cell r="I29" t="str">
            <v>CUS PROPATRIA MILANO</v>
          </cell>
          <cell r="J29" t="str">
            <v>M</v>
          </cell>
          <cell r="K29">
            <v>2009</v>
          </cell>
          <cell r="L29" t="str">
            <v>ITA</v>
          </cell>
          <cell r="M29" t="str">
            <v>YA - M</v>
          </cell>
          <cell r="N29">
            <v>8</v>
          </cell>
        </row>
        <row r="30">
          <cell r="A30" t="str">
            <v>0125921</v>
          </cell>
          <cell r="B30">
            <v>2741</v>
          </cell>
          <cell r="C30" t="str">
            <v>2741</v>
          </cell>
          <cell r="D30">
            <v>15</v>
          </cell>
          <cell r="E30" t="str">
            <v>CROITORU</v>
          </cell>
          <cell r="F30" t="str">
            <v>ANDREI EDUARD</v>
          </cell>
          <cell r="G30" t="str">
            <v>CROITORU ANDREI EDUARD</v>
          </cell>
          <cell r="H30" t="str">
            <v>2310</v>
          </cell>
          <cell r="I30" t="str">
            <v>UNA TRIATHLON TEAM</v>
          </cell>
          <cell r="J30" t="str">
            <v>M</v>
          </cell>
          <cell r="K30">
            <v>2009</v>
          </cell>
          <cell r="L30" t="str">
            <v>ITA</v>
          </cell>
          <cell r="M30" t="str">
            <v>YA - M</v>
          </cell>
          <cell r="N30">
            <v>7</v>
          </cell>
        </row>
        <row r="31">
          <cell r="A31" t="str">
            <v>0126428</v>
          </cell>
          <cell r="B31">
            <v>2759</v>
          </cell>
          <cell r="C31" t="str">
            <v>2759</v>
          </cell>
          <cell r="D31">
            <v>16</v>
          </cell>
          <cell r="E31" t="str">
            <v>MONGINI</v>
          </cell>
          <cell r="F31" t="str">
            <v>ENRICO</v>
          </cell>
          <cell r="G31" t="str">
            <v>MONGINI ENRICO</v>
          </cell>
          <cell r="H31" t="str">
            <v>2186</v>
          </cell>
          <cell r="I31" t="str">
            <v>ZEROTRI 1 COMO</v>
          </cell>
          <cell r="J31" t="str">
            <v>M</v>
          </cell>
          <cell r="K31">
            <v>2009</v>
          </cell>
          <cell r="L31" t="str">
            <v>ITA</v>
          </cell>
          <cell r="M31" t="str">
            <v>YA - M</v>
          </cell>
          <cell r="N31">
            <v>6</v>
          </cell>
        </row>
        <row r="32">
          <cell r="A32" t="str">
            <v>0110497</v>
          </cell>
          <cell r="B32">
            <v>2755</v>
          </cell>
          <cell r="C32" t="str">
            <v>2755</v>
          </cell>
          <cell r="D32">
            <v>17</v>
          </cell>
          <cell r="E32" t="str">
            <v>LAURIA</v>
          </cell>
          <cell r="F32" t="str">
            <v>RICCARDO</v>
          </cell>
          <cell r="G32" t="str">
            <v>LAURIA RICCARDO</v>
          </cell>
          <cell r="H32" t="str">
            <v>10</v>
          </cell>
          <cell r="I32" t="str">
            <v>TRI TEAM BRIANZA</v>
          </cell>
          <cell r="J32" t="str">
            <v>M</v>
          </cell>
          <cell r="K32">
            <v>2010</v>
          </cell>
          <cell r="L32" t="str">
            <v>ITA</v>
          </cell>
          <cell r="M32" t="str">
            <v>YA - M</v>
          </cell>
          <cell r="N32">
            <v>5</v>
          </cell>
        </row>
        <row r="33">
          <cell r="A33" t="str">
            <v>0112523</v>
          </cell>
          <cell r="B33">
            <v>2749</v>
          </cell>
          <cell r="C33" t="str">
            <v>2749</v>
          </cell>
          <cell r="D33">
            <v>18</v>
          </cell>
          <cell r="E33" t="str">
            <v>BERRI</v>
          </cell>
          <cell r="F33" t="str">
            <v>ELIA</v>
          </cell>
          <cell r="G33" t="str">
            <v>BERRI ELIA</v>
          </cell>
          <cell r="H33" t="str">
            <v>1589</v>
          </cell>
          <cell r="I33" t="str">
            <v>JCT VIGEVANO</v>
          </cell>
          <cell r="J33" t="str">
            <v>M</v>
          </cell>
          <cell r="K33">
            <v>2009</v>
          </cell>
          <cell r="L33" t="str">
            <v>ITA</v>
          </cell>
          <cell r="M33" t="str">
            <v>YA - M</v>
          </cell>
          <cell r="N33">
            <v>5</v>
          </cell>
        </row>
        <row r="34">
          <cell r="A34" t="str">
            <v>0107227</v>
          </cell>
          <cell r="B34">
            <v>2737</v>
          </cell>
          <cell r="C34" t="str">
            <v>2737</v>
          </cell>
          <cell r="D34">
            <v>20</v>
          </cell>
          <cell r="E34" t="str">
            <v>TENDERINI</v>
          </cell>
          <cell r="F34" t="str">
            <v>MATTEO</v>
          </cell>
          <cell r="G34" t="str">
            <v>TENDERINI MATTEO</v>
          </cell>
          <cell r="H34" t="str">
            <v>1298</v>
          </cell>
          <cell r="I34" t="str">
            <v>DDS</v>
          </cell>
          <cell r="J34" t="str">
            <v>M</v>
          </cell>
          <cell r="K34">
            <v>2009</v>
          </cell>
          <cell r="L34" t="str">
            <v>ITA</v>
          </cell>
          <cell r="M34" t="str">
            <v>YA - M</v>
          </cell>
          <cell r="N34">
            <v>5</v>
          </cell>
        </row>
        <row r="35">
          <cell r="A35" t="str">
            <v>0135598</v>
          </cell>
          <cell r="B35">
            <v>2753</v>
          </cell>
          <cell r="C35" t="str">
            <v>2753</v>
          </cell>
          <cell r="D35">
            <v>21</v>
          </cell>
          <cell r="E35" t="str">
            <v>LAUDI</v>
          </cell>
          <cell r="F35" t="str">
            <v>RICCARDO</v>
          </cell>
          <cell r="G35" t="str">
            <v>LAUDI RICCARDO</v>
          </cell>
          <cell r="H35" t="str">
            <v>1773</v>
          </cell>
          <cell r="I35" t="str">
            <v>OXYGEN TRIATHLON</v>
          </cell>
          <cell r="J35" t="str">
            <v>M</v>
          </cell>
          <cell r="K35">
            <v>2009</v>
          </cell>
          <cell r="L35" t="str">
            <v>ITA</v>
          </cell>
          <cell r="M35" t="str">
            <v>YA - M</v>
          </cell>
          <cell r="N35">
            <v>5</v>
          </cell>
        </row>
        <row r="36">
          <cell r="A36" t="str">
            <v>0129273</v>
          </cell>
          <cell r="B36">
            <v>2766</v>
          </cell>
          <cell r="C36" t="str">
            <v>2766</v>
          </cell>
          <cell r="D36">
            <v>22</v>
          </cell>
          <cell r="E36" t="str">
            <v>GABBA</v>
          </cell>
          <cell r="F36" t="str">
            <v>CHRISTIAN</v>
          </cell>
          <cell r="G36" t="str">
            <v>GABBA CHRISTIAN</v>
          </cell>
          <cell r="H36" t="str">
            <v>2271</v>
          </cell>
          <cell r="I36" t="str">
            <v>KRONO LARIO TEAM S.S</v>
          </cell>
          <cell r="J36" t="str">
            <v>M</v>
          </cell>
          <cell r="K36">
            <v>2010</v>
          </cell>
          <cell r="L36" t="str">
            <v>ITA</v>
          </cell>
          <cell r="M36" t="str">
            <v>YA - M</v>
          </cell>
          <cell r="N36">
            <v>5</v>
          </cell>
        </row>
        <row r="37">
          <cell r="A37" t="str">
            <v>0103462</v>
          </cell>
          <cell r="B37">
            <v>2763</v>
          </cell>
          <cell r="C37" t="str">
            <v>2763</v>
          </cell>
          <cell r="D37">
            <v>23</v>
          </cell>
          <cell r="E37" t="str">
            <v>STRIPPOLI</v>
          </cell>
          <cell r="F37" t="str">
            <v>MATTIA</v>
          </cell>
          <cell r="G37" t="str">
            <v>STRIPPOLI MATTIA</v>
          </cell>
          <cell r="H37" t="str">
            <v>1298</v>
          </cell>
          <cell r="I37" t="str">
            <v>DDS</v>
          </cell>
          <cell r="J37" t="str">
            <v>M</v>
          </cell>
          <cell r="K37">
            <v>2009</v>
          </cell>
          <cell r="L37" t="str">
            <v>ITA</v>
          </cell>
          <cell r="M37" t="str">
            <v>YA - M</v>
          </cell>
          <cell r="N37">
            <v>5</v>
          </cell>
        </row>
        <row r="38">
          <cell r="A38" t="str">
            <v>0121362</v>
          </cell>
          <cell r="B38">
            <v>2764</v>
          </cell>
          <cell r="C38" t="str">
            <v>2764</v>
          </cell>
          <cell r="D38">
            <v>25</v>
          </cell>
          <cell r="E38" t="str">
            <v>ALONGI</v>
          </cell>
          <cell r="F38" t="str">
            <v>GABRIELE</v>
          </cell>
          <cell r="G38" t="str">
            <v>ALONGI GABRIELE</v>
          </cell>
          <cell r="H38" t="str">
            <v>2057</v>
          </cell>
          <cell r="I38" t="str">
            <v>K3 CREMONA</v>
          </cell>
          <cell r="J38" t="str">
            <v>M</v>
          </cell>
          <cell r="K38">
            <v>2010</v>
          </cell>
          <cell r="L38" t="str">
            <v>ITA</v>
          </cell>
          <cell r="M38" t="str">
            <v>YA - M</v>
          </cell>
          <cell r="N38">
            <v>5</v>
          </cell>
        </row>
        <row r="39">
          <cell r="A39" t="str">
            <v>0130275</v>
          </cell>
          <cell r="B39">
            <v>2751</v>
          </cell>
          <cell r="C39" t="str">
            <v>2751</v>
          </cell>
          <cell r="D39">
            <v>26</v>
          </cell>
          <cell r="E39" t="str">
            <v>TENTORI</v>
          </cell>
          <cell r="F39" t="str">
            <v>RICCARDO</v>
          </cell>
          <cell r="G39" t="str">
            <v>TENTORI RICCARDO</v>
          </cell>
          <cell r="H39" t="str">
            <v>2271</v>
          </cell>
          <cell r="I39" t="str">
            <v>KRONO LARIO TEAM S.S</v>
          </cell>
          <cell r="J39" t="str">
            <v>M</v>
          </cell>
          <cell r="K39">
            <v>2009</v>
          </cell>
          <cell r="L39" t="str">
            <v>ITA</v>
          </cell>
          <cell r="M39" t="str">
            <v>YA - M</v>
          </cell>
          <cell r="N39">
            <v>5</v>
          </cell>
        </row>
        <row r="40">
          <cell r="A40" t="str">
            <v>0135987</v>
          </cell>
          <cell r="B40">
            <v>2754</v>
          </cell>
          <cell r="C40" t="str">
            <v>2754</v>
          </cell>
          <cell r="D40">
            <v>27</v>
          </cell>
          <cell r="E40" t="str">
            <v>CARNEVALE</v>
          </cell>
          <cell r="F40" t="str">
            <v>JACOPO</v>
          </cell>
          <cell r="G40" t="str">
            <v>CARNEVALE JACOPO</v>
          </cell>
          <cell r="H40" t="str">
            <v>1172</v>
          </cell>
          <cell r="I40" t="str">
            <v>RHO TRIATHLON CLUB</v>
          </cell>
          <cell r="J40" t="str">
            <v>M</v>
          </cell>
          <cell r="K40">
            <v>2009</v>
          </cell>
          <cell r="L40" t="str">
            <v>ITA</v>
          </cell>
          <cell r="M40" t="str">
            <v>YA - M</v>
          </cell>
          <cell r="N40">
            <v>5</v>
          </cell>
        </row>
        <row r="41">
          <cell r="A41" t="str">
            <v>0112987</v>
          </cell>
          <cell r="B41">
            <v>2757</v>
          </cell>
          <cell r="C41" t="str">
            <v>2757</v>
          </cell>
          <cell r="D41">
            <v>28</v>
          </cell>
          <cell r="E41" t="str">
            <v>RUCIRETA</v>
          </cell>
          <cell r="F41" t="str">
            <v>MATTIA</v>
          </cell>
          <cell r="G41" t="str">
            <v>RUCIRETA MATTIA</v>
          </cell>
          <cell r="H41" t="str">
            <v>2310</v>
          </cell>
          <cell r="I41" t="str">
            <v>UNA TRIATHLON TEAM</v>
          </cell>
          <cell r="J41" t="str">
            <v>M</v>
          </cell>
          <cell r="K41">
            <v>2010</v>
          </cell>
          <cell r="L41" t="str">
            <v>ITA</v>
          </cell>
          <cell r="M41" t="str">
            <v>YA - M</v>
          </cell>
          <cell r="N41">
            <v>5</v>
          </cell>
        </row>
        <row r="42">
          <cell r="A42" t="str">
            <v>0135539</v>
          </cell>
          <cell r="B42">
            <v>2745</v>
          </cell>
          <cell r="C42" t="str">
            <v>2745</v>
          </cell>
          <cell r="D42">
            <v>29</v>
          </cell>
          <cell r="E42" t="str">
            <v>FRAGNITO</v>
          </cell>
          <cell r="F42" t="str">
            <v>ALESSANDRO</v>
          </cell>
          <cell r="G42" t="str">
            <v>FRAGNITO ALESSANDRO</v>
          </cell>
          <cell r="H42" t="str">
            <v>1180</v>
          </cell>
          <cell r="I42" t="str">
            <v>CUS PROPATRIA MILANO</v>
          </cell>
          <cell r="J42" t="str">
            <v>M</v>
          </cell>
          <cell r="K42">
            <v>2009</v>
          </cell>
          <cell r="L42" t="str">
            <v>ITA</v>
          </cell>
          <cell r="M42" t="str">
            <v>YA - M</v>
          </cell>
          <cell r="N42">
            <v>5</v>
          </cell>
        </row>
        <row r="43">
          <cell r="A43" t="str">
            <v>0137464</v>
          </cell>
          <cell r="B43">
            <v>2772</v>
          </cell>
          <cell r="C43" t="str">
            <v>2772</v>
          </cell>
          <cell r="D43">
            <v>30</v>
          </cell>
          <cell r="E43" t="str">
            <v>CHIECCHI</v>
          </cell>
          <cell r="F43" t="str">
            <v>TOMMASO</v>
          </cell>
          <cell r="G43" t="str">
            <v>CHIECCHI TOMMASO</v>
          </cell>
          <cell r="H43" t="str">
            <v>2142</v>
          </cell>
          <cell r="I43" t="str">
            <v>SPORT 64</v>
          </cell>
          <cell r="J43" t="str">
            <v>M</v>
          </cell>
          <cell r="K43">
            <v>2010</v>
          </cell>
          <cell r="L43" t="str">
            <v>ITA</v>
          </cell>
          <cell r="M43" t="str">
            <v>YA - M</v>
          </cell>
          <cell r="N43">
            <v>5</v>
          </cell>
        </row>
        <row r="44">
          <cell r="A44" t="str">
            <v>0130060</v>
          </cell>
          <cell r="B44">
            <v>2742</v>
          </cell>
          <cell r="C44" t="str">
            <v>2742</v>
          </cell>
          <cell r="D44">
            <v>31</v>
          </cell>
          <cell r="E44" t="str">
            <v>BRAMBILLA</v>
          </cell>
          <cell r="F44" t="str">
            <v>DANIELE</v>
          </cell>
          <cell r="G44" t="str">
            <v>BRAMBILLA DANIELE</v>
          </cell>
          <cell r="H44" t="str">
            <v>10</v>
          </cell>
          <cell r="I44" t="str">
            <v>TRI TEAM BRIANZA</v>
          </cell>
          <cell r="J44" t="str">
            <v>M</v>
          </cell>
          <cell r="K44">
            <v>2010</v>
          </cell>
          <cell r="L44" t="str">
            <v>ITA</v>
          </cell>
          <cell r="M44" t="str">
            <v>YA - M</v>
          </cell>
          <cell r="N44">
            <v>5</v>
          </cell>
        </row>
        <row r="45">
          <cell r="A45" t="str">
            <v>0135430</v>
          </cell>
          <cell r="B45">
            <v>2752</v>
          </cell>
          <cell r="C45" t="str">
            <v>2752</v>
          </cell>
          <cell r="D45">
            <v>32</v>
          </cell>
          <cell r="E45" t="str">
            <v>GEROSA</v>
          </cell>
          <cell r="F45" t="str">
            <v>TAMAS</v>
          </cell>
          <cell r="G45" t="str">
            <v>GEROSA TAMAS</v>
          </cell>
          <cell r="H45" t="str">
            <v>2271</v>
          </cell>
          <cell r="I45" t="str">
            <v>KRONO LARIO TEAM S.S</v>
          </cell>
          <cell r="J45" t="str">
            <v>M</v>
          </cell>
          <cell r="K45">
            <v>2010</v>
          </cell>
          <cell r="L45" t="str">
            <v>ITA</v>
          </cell>
          <cell r="M45" t="str">
            <v>YA - M</v>
          </cell>
          <cell r="N45">
            <v>5</v>
          </cell>
        </row>
        <row r="46">
          <cell r="A46" t="str">
            <v>0134481</v>
          </cell>
          <cell r="B46">
            <v>2758</v>
          </cell>
          <cell r="C46" t="str">
            <v>2758</v>
          </cell>
          <cell r="D46">
            <v>33</v>
          </cell>
          <cell r="E46" t="str">
            <v>NICOLETTI</v>
          </cell>
          <cell r="F46" t="str">
            <v>CLAUDIO</v>
          </cell>
          <cell r="G46" t="str">
            <v>NICOLETTI CLAUDIO</v>
          </cell>
          <cell r="H46" t="str">
            <v>2186</v>
          </cell>
          <cell r="I46" t="str">
            <v>ZEROTRI 1 COMO</v>
          </cell>
          <cell r="J46" t="str">
            <v>M</v>
          </cell>
          <cell r="K46">
            <v>2009</v>
          </cell>
          <cell r="L46" t="str">
            <v>ITA</v>
          </cell>
          <cell r="M46" t="str">
            <v>YA - M</v>
          </cell>
          <cell r="N46">
            <v>5</v>
          </cell>
        </row>
        <row r="47">
          <cell r="A47" t="str">
            <v>0121679</v>
          </cell>
          <cell r="B47">
            <v>2769</v>
          </cell>
          <cell r="C47" t="str">
            <v>2769</v>
          </cell>
          <cell r="D47">
            <v>34</v>
          </cell>
          <cell r="E47" t="str">
            <v>LUCARELLI</v>
          </cell>
          <cell r="F47" t="str">
            <v>MATTEO</v>
          </cell>
          <cell r="G47" t="str">
            <v>LUCARELLI MATTEO</v>
          </cell>
          <cell r="H47" t="str">
            <v>10</v>
          </cell>
          <cell r="I47" t="str">
            <v>TRI TEAM BRIANZA</v>
          </cell>
          <cell r="J47" t="str">
            <v>M</v>
          </cell>
          <cell r="K47">
            <v>2010</v>
          </cell>
          <cell r="L47" t="str">
            <v>ITA</v>
          </cell>
          <cell r="M47" t="str">
            <v>YA - M</v>
          </cell>
          <cell r="N47">
            <v>5</v>
          </cell>
        </row>
        <row r="48">
          <cell r="A48" t="str">
            <v>0129500</v>
          </cell>
          <cell r="B48">
            <v>2756</v>
          </cell>
          <cell r="C48" t="str">
            <v>2756</v>
          </cell>
          <cell r="D48">
            <v>35</v>
          </cell>
          <cell r="E48" t="str">
            <v>CORTINA</v>
          </cell>
          <cell r="F48" t="str">
            <v>GABRIEL</v>
          </cell>
          <cell r="G48" t="str">
            <v>CORTINA GABRIEL</v>
          </cell>
          <cell r="H48" t="str">
            <v>2310</v>
          </cell>
          <cell r="I48" t="str">
            <v>UNA TRIATHLON TEAM</v>
          </cell>
          <cell r="J48" t="str">
            <v>M</v>
          </cell>
          <cell r="K48">
            <v>2010</v>
          </cell>
          <cell r="L48" t="str">
            <v>ITA</v>
          </cell>
          <cell r="M48" t="str">
            <v>YA - M</v>
          </cell>
          <cell r="N48">
            <v>5</v>
          </cell>
        </row>
        <row r="49">
          <cell r="A49" t="str">
            <v>0130002</v>
          </cell>
          <cell r="B49">
            <v>2746</v>
          </cell>
          <cell r="C49" t="str">
            <v>2746</v>
          </cell>
          <cell r="D49">
            <v>36</v>
          </cell>
          <cell r="E49" t="str">
            <v>MAGGIORE</v>
          </cell>
          <cell r="F49" t="str">
            <v>MATTIA</v>
          </cell>
          <cell r="G49" t="str">
            <v>MAGGIORE MATTIA</v>
          </cell>
          <cell r="H49" t="str">
            <v>1180</v>
          </cell>
          <cell r="I49" t="str">
            <v>CUS PROPATRIA MILANO</v>
          </cell>
          <cell r="J49" t="str">
            <v>M</v>
          </cell>
          <cell r="K49">
            <v>2010</v>
          </cell>
          <cell r="L49" t="str">
            <v>ITA</v>
          </cell>
          <cell r="M49" t="str">
            <v>YA - M</v>
          </cell>
          <cell r="N49">
            <v>5</v>
          </cell>
        </row>
        <row r="50">
          <cell r="A50" t="str">
            <v>0137467</v>
          </cell>
          <cell r="B50">
            <v>2773</v>
          </cell>
          <cell r="C50" t="str">
            <v>2773</v>
          </cell>
          <cell r="D50">
            <v>37</v>
          </cell>
          <cell r="E50" t="str">
            <v>MARIANI</v>
          </cell>
          <cell r="F50" t="str">
            <v>ANDREA</v>
          </cell>
          <cell r="G50" t="str">
            <v>MARIANI ANDREA</v>
          </cell>
          <cell r="H50" t="str">
            <v>2142</v>
          </cell>
          <cell r="I50" t="str">
            <v>SPORT 64</v>
          </cell>
          <cell r="J50" t="str">
            <v>M</v>
          </cell>
          <cell r="K50">
            <v>2010</v>
          </cell>
          <cell r="L50" t="str">
            <v>ITA</v>
          </cell>
          <cell r="M50" t="str">
            <v>YA - M</v>
          </cell>
          <cell r="N50">
            <v>5</v>
          </cell>
        </row>
        <row r="51">
          <cell r="A51" t="str">
            <v>0128507</v>
          </cell>
          <cell r="B51">
            <v>2750</v>
          </cell>
          <cell r="C51" t="str">
            <v>2750</v>
          </cell>
          <cell r="D51">
            <v>38</v>
          </cell>
          <cell r="E51" t="str">
            <v>LAZZARI</v>
          </cell>
          <cell r="F51" t="str">
            <v>MATTIA</v>
          </cell>
          <cell r="G51" t="str">
            <v>LAZZARI MATTIA</v>
          </cell>
          <cell r="H51" t="str">
            <v>2057</v>
          </cell>
          <cell r="I51" t="str">
            <v>K3 CREMONA</v>
          </cell>
          <cell r="J51" t="str">
            <v>M</v>
          </cell>
          <cell r="K51">
            <v>2009</v>
          </cell>
          <cell r="L51" t="str">
            <v>ITA</v>
          </cell>
          <cell r="M51" t="str">
            <v>YA - M</v>
          </cell>
          <cell r="N51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ustom"/>
    </sheetNames>
    <sheetDataSet>
      <sheetData sheetId="0">
        <row r="137">
          <cell r="A137" t="str">
            <v>0115789</v>
          </cell>
          <cell r="B137" t="str">
            <v>L) Esordienti Maschile</v>
          </cell>
          <cell r="C137" t="str">
            <v>1002</v>
          </cell>
          <cell r="D137" t="str">
            <v>1</v>
          </cell>
          <cell r="E137" t="str">
            <v>MASETTA MILONE</v>
          </cell>
          <cell r="F137" t="str">
            <v>ANDREA</v>
          </cell>
          <cell r="G137" t="str">
            <v>MASETTA MILONE ANDREA</v>
          </cell>
          <cell r="H137" t="str">
            <v>2144</v>
          </cell>
          <cell r="I137" t="str">
            <v>SSD NPV</v>
          </cell>
          <cell r="J137" t="str">
            <v>M</v>
          </cell>
          <cell r="K137">
            <v>2013</v>
          </cell>
          <cell r="L137" t="str">
            <v>ES - M</v>
          </cell>
          <cell r="M137">
            <v>100</v>
          </cell>
        </row>
        <row r="138">
          <cell r="A138" t="str">
            <v>0129453</v>
          </cell>
          <cell r="B138" t="str">
            <v>L) Esordienti Maschile</v>
          </cell>
          <cell r="C138" t="str">
            <v>1001</v>
          </cell>
          <cell r="D138" t="str">
            <v>2</v>
          </cell>
          <cell r="E138" t="str">
            <v>ARMELI IAPICHINO</v>
          </cell>
          <cell r="F138" t="str">
            <v>NICO</v>
          </cell>
          <cell r="G138" t="str">
            <v>ARMELI IAPICHINO NICO</v>
          </cell>
          <cell r="H138" t="str">
            <v>2271</v>
          </cell>
          <cell r="I138" t="str">
            <v>KRONO LARIO TEAM S.S</v>
          </cell>
          <cell r="J138" t="str">
            <v>M</v>
          </cell>
          <cell r="K138">
            <v>2013</v>
          </cell>
          <cell r="L138" t="str">
            <v>ES - M</v>
          </cell>
          <cell r="M138">
            <v>90</v>
          </cell>
        </row>
        <row r="139">
          <cell r="A139" t="str">
            <v>0115920</v>
          </cell>
          <cell r="B139" t="str">
            <v>L) Esordienti Maschile</v>
          </cell>
          <cell r="C139" t="str">
            <v>1003</v>
          </cell>
          <cell r="D139" t="str">
            <v>3</v>
          </cell>
          <cell r="E139" t="str">
            <v>LA FRANCA</v>
          </cell>
          <cell r="F139" t="str">
            <v>LEONARDO</v>
          </cell>
          <cell r="G139" t="str">
            <v>LA FRANCA LEONARDO</v>
          </cell>
          <cell r="H139" t="str">
            <v>2144</v>
          </cell>
          <cell r="I139" t="str">
            <v>SSD NPV</v>
          </cell>
          <cell r="J139" t="str">
            <v>M</v>
          </cell>
          <cell r="K139">
            <v>2013</v>
          </cell>
          <cell r="L139" t="str">
            <v>ES - M</v>
          </cell>
          <cell r="M139">
            <v>80</v>
          </cell>
        </row>
        <row r="140">
          <cell r="A140" t="str">
            <v>0128331</v>
          </cell>
          <cell r="B140" t="str">
            <v>L) Esordienti Maschile</v>
          </cell>
          <cell r="C140" t="str">
            <v>1006</v>
          </cell>
          <cell r="D140" t="str">
            <v>5</v>
          </cell>
          <cell r="E140" t="str">
            <v>NASUELLI</v>
          </cell>
          <cell r="F140" t="str">
            <v>GIACOMO</v>
          </cell>
          <cell r="G140" t="str">
            <v>NASUELLI GIACOMO</v>
          </cell>
          <cell r="H140" t="str">
            <v>1773</v>
          </cell>
          <cell r="I140" t="str">
            <v>OXYGEN TRIATHLON</v>
          </cell>
          <cell r="J140" t="str">
            <v>M</v>
          </cell>
          <cell r="K140">
            <v>2013</v>
          </cell>
          <cell r="L140" t="str">
            <v>ES - M</v>
          </cell>
          <cell r="M140">
            <v>60</v>
          </cell>
        </row>
        <row r="141">
          <cell r="A141" t="str">
            <v>0115921</v>
          </cell>
          <cell r="B141" t="str">
            <v>L) Esordienti Maschile</v>
          </cell>
          <cell r="C141" t="str">
            <v>1005</v>
          </cell>
          <cell r="D141" t="str">
            <v>4</v>
          </cell>
          <cell r="E141" t="str">
            <v>RUGGIERI</v>
          </cell>
          <cell r="F141" t="str">
            <v>GIUSEPPE</v>
          </cell>
          <cell r="G141" t="str">
            <v>RUGGIERI GIUSEPPE</v>
          </cell>
          <cell r="H141" t="str">
            <v>2144</v>
          </cell>
          <cell r="I141" t="str">
            <v>SSD NPV</v>
          </cell>
          <cell r="J141" t="str">
            <v>M</v>
          </cell>
          <cell r="K141">
            <v>2013</v>
          </cell>
          <cell r="L141" t="str">
            <v>ES - M</v>
          </cell>
          <cell r="M141">
            <v>50</v>
          </cell>
        </row>
        <row r="142">
          <cell r="A142" t="str">
            <v>0121625</v>
          </cell>
          <cell r="B142" t="str">
            <v>L) Esordienti Maschile</v>
          </cell>
          <cell r="C142" t="str">
            <v>1007</v>
          </cell>
          <cell r="D142" t="str">
            <v>6</v>
          </cell>
          <cell r="E142" t="str">
            <v>PULITI</v>
          </cell>
          <cell r="F142" t="str">
            <v>LUCA</v>
          </cell>
          <cell r="G142" t="str">
            <v>PULITI LUCA</v>
          </cell>
          <cell r="H142" t="str">
            <v>2057</v>
          </cell>
          <cell r="I142" t="str">
            <v>K3 CREMONA</v>
          </cell>
          <cell r="J142" t="str">
            <v>M</v>
          </cell>
          <cell r="K142">
            <v>2013</v>
          </cell>
          <cell r="L142" t="str">
            <v>ES - M</v>
          </cell>
          <cell r="M142">
            <v>40</v>
          </cell>
        </row>
        <row r="143">
          <cell r="A143" t="str">
            <v>0120630</v>
          </cell>
          <cell r="B143" t="str">
            <v>L) Esordienti Maschile</v>
          </cell>
          <cell r="C143" t="str">
            <v>1004</v>
          </cell>
          <cell r="D143" t="str">
            <v>7</v>
          </cell>
          <cell r="E143" t="str">
            <v>PRANDINI</v>
          </cell>
          <cell r="F143" t="str">
            <v>TOMMASO</v>
          </cell>
          <cell r="G143" t="str">
            <v>PRANDINI TOMMASO</v>
          </cell>
          <cell r="H143" t="str">
            <v>2271</v>
          </cell>
          <cell r="I143" t="str">
            <v>KRONO LARIO TEAM S.S</v>
          </cell>
          <cell r="J143" t="str">
            <v>M</v>
          </cell>
          <cell r="K143">
            <v>2014</v>
          </cell>
          <cell r="L143" t="str">
            <v>ES - M</v>
          </cell>
          <cell r="M143">
            <v>30</v>
          </cell>
        </row>
        <row r="144">
          <cell r="A144" t="str">
            <v>0129509</v>
          </cell>
          <cell r="B144" t="str">
            <v>L) Esordienti Maschile</v>
          </cell>
          <cell r="C144" t="str">
            <v>1013</v>
          </cell>
          <cell r="D144" t="str">
            <v>8</v>
          </cell>
          <cell r="E144" t="str">
            <v>MOSCONI</v>
          </cell>
          <cell r="F144" t="str">
            <v>TOMMASO</v>
          </cell>
          <cell r="G144" t="str">
            <v>MOSCONI TOMMASO</v>
          </cell>
          <cell r="H144" t="str">
            <v>2144</v>
          </cell>
          <cell r="I144" t="str">
            <v>SSD NPV</v>
          </cell>
          <cell r="J144" t="str">
            <v>M</v>
          </cell>
          <cell r="K144">
            <v>2013</v>
          </cell>
          <cell r="L144" t="str">
            <v>ES - M</v>
          </cell>
          <cell r="M144">
            <v>20</v>
          </cell>
        </row>
        <row r="145">
          <cell r="A145" t="str">
            <v>0121626</v>
          </cell>
          <cell r="B145" t="str">
            <v>L) Esordienti Maschile</v>
          </cell>
          <cell r="C145" t="str">
            <v>1009</v>
          </cell>
          <cell r="D145" t="str">
            <v>9</v>
          </cell>
          <cell r="E145" t="str">
            <v>PULITI</v>
          </cell>
          <cell r="F145" t="str">
            <v>LORENZO</v>
          </cell>
          <cell r="G145" t="str">
            <v>PULITI LORENZO</v>
          </cell>
          <cell r="H145" t="str">
            <v>2057</v>
          </cell>
          <cell r="I145" t="str">
            <v>K3 CREMONA</v>
          </cell>
          <cell r="J145" t="str">
            <v>M</v>
          </cell>
          <cell r="K145">
            <v>2013</v>
          </cell>
          <cell r="L145" t="str">
            <v>ES - M</v>
          </cell>
          <cell r="M145">
            <v>15</v>
          </cell>
        </row>
        <row r="146">
          <cell r="A146" t="str">
            <v>0120238</v>
          </cell>
          <cell r="B146" t="str">
            <v>L) Esordienti Maschile</v>
          </cell>
          <cell r="C146" t="str">
            <v>1028</v>
          </cell>
          <cell r="D146" t="str">
            <v>10</v>
          </cell>
          <cell r="E146" t="str">
            <v>NEMBRO</v>
          </cell>
          <cell r="F146" t="str">
            <v>MATTEO</v>
          </cell>
          <cell r="G146" t="str">
            <v>NEMBRO MATTEO</v>
          </cell>
          <cell r="H146" t="str">
            <v>1589</v>
          </cell>
          <cell r="I146" t="str">
            <v>JCT VIGEVANO</v>
          </cell>
          <cell r="J146" t="str">
            <v>M</v>
          </cell>
          <cell r="K146">
            <v>2013</v>
          </cell>
          <cell r="L146" t="str">
            <v>ES - M</v>
          </cell>
          <cell r="M146">
            <v>12</v>
          </cell>
        </row>
        <row r="147">
          <cell r="A147" t="str">
            <v>0126141</v>
          </cell>
          <cell r="B147" t="str">
            <v>L) Esordienti Maschile</v>
          </cell>
          <cell r="C147" t="str">
            <v>1014</v>
          </cell>
          <cell r="D147" t="str">
            <v>11</v>
          </cell>
          <cell r="E147" t="str">
            <v>BERTI</v>
          </cell>
          <cell r="F147" t="str">
            <v>FEDERICO</v>
          </cell>
          <cell r="G147" t="str">
            <v>BERTI FEDERICO</v>
          </cell>
          <cell r="H147" t="str">
            <v>2144</v>
          </cell>
          <cell r="I147" t="str">
            <v>SSD NPV</v>
          </cell>
          <cell r="J147" t="str">
            <v>M</v>
          </cell>
          <cell r="K147">
            <v>2013</v>
          </cell>
          <cell r="L147" t="str">
            <v>ES - M</v>
          </cell>
          <cell r="M147">
            <v>9</v>
          </cell>
        </row>
        <row r="148">
          <cell r="A148" t="str">
            <v>0120450</v>
          </cell>
          <cell r="B148" t="str">
            <v>L) Esordienti Maschile</v>
          </cell>
          <cell r="C148" t="str">
            <v>1008</v>
          </cell>
          <cell r="D148" t="str">
            <v>12</v>
          </cell>
          <cell r="E148" t="str">
            <v>DEHIA</v>
          </cell>
          <cell r="F148" t="str">
            <v>OMAR</v>
          </cell>
          <cell r="G148" t="str">
            <v>DEHIA OMAR</v>
          </cell>
          <cell r="H148" t="str">
            <v>1180</v>
          </cell>
          <cell r="I148" t="str">
            <v>CUS PROPATRIA MILANO</v>
          </cell>
          <cell r="J148" t="str">
            <v>M</v>
          </cell>
          <cell r="K148">
            <v>2014</v>
          </cell>
          <cell r="L148" t="str">
            <v>ES - M</v>
          </cell>
          <cell r="M148">
            <v>8</v>
          </cell>
        </row>
        <row r="149">
          <cell r="A149" t="str">
            <v>0127647</v>
          </cell>
          <cell r="B149" t="str">
            <v>L) Esordienti Maschile</v>
          </cell>
          <cell r="C149" t="str">
            <v>1010</v>
          </cell>
          <cell r="D149" t="str">
            <v>13</v>
          </cell>
          <cell r="E149" t="str">
            <v>VACCARI</v>
          </cell>
          <cell r="F149" t="str">
            <v>ENEA</v>
          </cell>
          <cell r="G149" t="str">
            <v>VACCARI ENEA</v>
          </cell>
          <cell r="H149" t="str">
            <v>1213</v>
          </cell>
          <cell r="I149" t="str">
            <v>FRIESIAN TEAM</v>
          </cell>
          <cell r="J149" t="str">
            <v>M</v>
          </cell>
          <cell r="K149">
            <v>2014</v>
          </cell>
          <cell r="L149" t="str">
            <v>ES - M</v>
          </cell>
          <cell r="M149">
            <v>7</v>
          </cell>
        </row>
        <row r="150">
          <cell r="A150" t="str">
            <v>0135586</v>
          </cell>
          <cell r="B150" t="str">
            <v>L) Esordienti Maschile</v>
          </cell>
          <cell r="C150" t="str">
            <v>1012</v>
          </cell>
          <cell r="D150" t="str">
            <v>14</v>
          </cell>
          <cell r="E150" t="str">
            <v>MANTELLA</v>
          </cell>
          <cell r="F150" t="str">
            <v>FEDERICO</v>
          </cell>
          <cell r="G150" t="str">
            <v>MANTELLA FEDERICO</v>
          </cell>
          <cell r="H150" t="str">
            <v>1180</v>
          </cell>
          <cell r="I150" t="str">
            <v>CUS PROPATRIA MILANO</v>
          </cell>
          <cell r="J150" t="str">
            <v>M</v>
          </cell>
          <cell r="K150">
            <v>2014</v>
          </cell>
          <cell r="L150" t="str">
            <v>ES - M</v>
          </cell>
          <cell r="M150">
            <v>6</v>
          </cell>
        </row>
        <row r="151">
          <cell r="A151" t="str">
            <v>0117318</v>
          </cell>
          <cell r="B151" t="str">
            <v>L) Esordienti Maschile</v>
          </cell>
          <cell r="C151" t="str">
            <v>1015</v>
          </cell>
          <cell r="D151" t="str">
            <v>15</v>
          </cell>
          <cell r="E151" t="str">
            <v>ALDROVANDI</v>
          </cell>
          <cell r="F151" t="str">
            <v>MATTIA</v>
          </cell>
          <cell r="G151" t="str">
            <v>ALDROVANDI MATTIA</v>
          </cell>
          <cell r="H151" t="str">
            <v>1180</v>
          </cell>
          <cell r="I151" t="str">
            <v>CUS PROPATRIA MILANO</v>
          </cell>
          <cell r="J151" t="str">
            <v>M</v>
          </cell>
          <cell r="K151">
            <v>2014</v>
          </cell>
          <cell r="L151" t="str">
            <v>ES - M</v>
          </cell>
          <cell r="M151">
            <v>5</v>
          </cell>
        </row>
        <row r="152">
          <cell r="A152" t="str">
            <v>0126582</v>
          </cell>
          <cell r="B152" t="str">
            <v>L) Esordienti Maschile</v>
          </cell>
          <cell r="C152" t="str">
            <v>1026</v>
          </cell>
          <cell r="D152" t="str">
            <v>16</v>
          </cell>
          <cell r="E152" t="str">
            <v>ANZANI</v>
          </cell>
          <cell r="F152" t="str">
            <v>PIETRO</v>
          </cell>
          <cell r="G152" t="str">
            <v>ANZANI PIETRO</v>
          </cell>
          <cell r="H152" t="str">
            <v>2186</v>
          </cell>
          <cell r="I152" t="str">
            <v>ZEROTRI 1 COMO</v>
          </cell>
          <cell r="J152" t="str">
            <v>M</v>
          </cell>
          <cell r="K152">
            <v>2013</v>
          </cell>
          <cell r="L152" t="str">
            <v>ES - M</v>
          </cell>
          <cell r="M152">
            <v>5</v>
          </cell>
        </row>
        <row r="153">
          <cell r="A153" t="str">
            <v>0135703</v>
          </cell>
          <cell r="B153" t="str">
            <v>L) Esordienti Maschile</v>
          </cell>
          <cell r="C153" t="str">
            <v>1016</v>
          </cell>
          <cell r="D153" t="str">
            <v>20</v>
          </cell>
          <cell r="E153" t="str">
            <v>PREANI</v>
          </cell>
          <cell r="F153" t="str">
            <v>ALESSANDRO</v>
          </cell>
          <cell r="G153" t="str">
            <v>PREANI ALESSANDRO</v>
          </cell>
          <cell r="H153" t="str">
            <v>2072</v>
          </cell>
          <cell r="I153" t="str">
            <v>CANOTTIERI SALO'</v>
          </cell>
          <cell r="J153" t="str">
            <v>M</v>
          </cell>
          <cell r="K153">
            <v>2013</v>
          </cell>
          <cell r="L153" t="str">
            <v>ES - M</v>
          </cell>
          <cell r="M153">
            <v>5</v>
          </cell>
        </row>
        <row r="154">
          <cell r="A154" t="str">
            <v>0135599</v>
          </cell>
          <cell r="B154" t="str">
            <v>L) Esordienti Maschile</v>
          </cell>
          <cell r="C154" t="str">
            <v>1034</v>
          </cell>
          <cell r="D154" t="str">
            <v>19</v>
          </cell>
          <cell r="E154" t="str">
            <v>TAMBORINI</v>
          </cell>
          <cell r="F154" t="str">
            <v>DARIO</v>
          </cell>
          <cell r="G154" t="str">
            <v>TAMBORINI DARIO</v>
          </cell>
          <cell r="H154" t="str">
            <v>1773</v>
          </cell>
          <cell r="I154" t="str">
            <v>OXYGEN TRIATHLON</v>
          </cell>
          <cell r="J154" t="str">
            <v>M</v>
          </cell>
          <cell r="K154">
            <v>2014</v>
          </cell>
          <cell r="L154" t="str">
            <v>ES - M</v>
          </cell>
          <cell r="M154">
            <v>5</v>
          </cell>
        </row>
        <row r="155">
          <cell r="A155" t="str">
            <v>0127201</v>
          </cell>
          <cell r="B155" t="str">
            <v>L) Esordienti Maschile</v>
          </cell>
          <cell r="C155" t="str">
            <v>1027</v>
          </cell>
          <cell r="D155" t="str">
            <v>21</v>
          </cell>
          <cell r="E155" t="str">
            <v>GIANFREDA</v>
          </cell>
          <cell r="F155" t="str">
            <v>MARINO</v>
          </cell>
          <cell r="G155" t="str">
            <v>GIANFREDA MARINO</v>
          </cell>
          <cell r="H155" t="str">
            <v>1180</v>
          </cell>
          <cell r="I155" t="str">
            <v>CUS PROPATRIA MILANO</v>
          </cell>
          <cell r="J155" t="str">
            <v>M</v>
          </cell>
          <cell r="K155">
            <v>2014</v>
          </cell>
          <cell r="L155" t="str">
            <v>ES - M</v>
          </cell>
          <cell r="M155">
            <v>5</v>
          </cell>
        </row>
        <row r="156">
          <cell r="A156" t="str">
            <v>0133570</v>
          </cell>
          <cell r="B156" t="str">
            <v>L) Esordienti Maschile</v>
          </cell>
          <cell r="C156" t="str">
            <v>1018</v>
          </cell>
          <cell r="D156" t="str">
            <v>22</v>
          </cell>
          <cell r="E156" t="str">
            <v>BISI</v>
          </cell>
          <cell r="F156" t="str">
            <v>MARCO</v>
          </cell>
          <cell r="G156" t="str">
            <v>BISI MARCO</v>
          </cell>
          <cell r="H156" t="str">
            <v>1180</v>
          </cell>
          <cell r="I156" t="str">
            <v>CUS PROPATRIA MILANO</v>
          </cell>
          <cell r="J156" t="str">
            <v>M</v>
          </cell>
          <cell r="K156">
            <v>2014</v>
          </cell>
          <cell r="L156" t="str">
            <v>ES - M</v>
          </cell>
          <cell r="M156">
            <v>5</v>
          </cell>
        </row>
        <row r="157">
          <cell r="A157" t="str">
            <v>0134453</v>
          </cell>
          <cell r="B157" t="str">
            <v>L) Esordienti Maschile</v>
          </cell>
          <cell r="C157" t="str">
            <v>1020</v>
          </cell>
          <cell r="D157" t="str">
            <v>23</v>
          </cell>
          <cell r="E157" t="str">
            <v>BALDELLI</v>
          </cell>
          <cell r="F157" t="str">
            <v>CRISTIAN</v>
          </cell>
          <cell r="G157" t="str">
            <v>BALDELLI CRISTIAN</v>
          </cell>
          <cell r="H157" t="str">
            <v>2612</v>
          </cell>
          <cell r="I157" t="str">
            <v>FENIKS SEAVIM TEAM</v>
          </cell>
          <cell r="J157" t="str">
            <v>M</v>
          </cell>
          <cell r="K157">
            <v>2013</v>
          </cell>
          <cell r="L157" t="str">
            <v>ES - M</v>
          </cell>
          <cell r="M157">
            <v>5</v>
          </cell>
        </row>
        <row r="158">
          <cell r="A158" t="str">
            <v>0129757</v>
          </cell>
          <cell r="B158" t="str">
            <v>L) Esordienti Maschile</v>
          </cell>
          <cell r="C158" t="str">
            <v>1024</v>
          </cell>
          <cell r="D158" t="str">
            <v>25</v>
          </cell>
          <cell r="E158" t="str">
            <v>ROBOTTI</v>
          </cell>
          <cell r="F158" t="str">
            <v>JACOPO</v>
          </cell>
          <cell r="G158" t="str">
            <v>ROBOTTI JACOPO</v>
          </cell>
          <cell r="H158" t="str">
            <v>2144</v>
          </cell>
          <cell r="I158" t="str">
            <v>SSD NPV</v>
          </cell>
          <cell r="J158" t="str">
            <v>M</v>
          </cell>
          <cell r="K158">
            <v>2014</v>
          </cell>
          <cell r="L158" t="str">
            <v>ES - M</v>
          </cell>
          <cell r="M158">
            <v>5</v>
          </cell>
        </row>
        <row r="159">
          <cell r="A159" t="str">
            <v>0136022</v>
          </cell>
          <cell r="B159" t="str">
            <v>L) Esordienti Maschile</v>
          </cell>
          <cell r="C159" t="str">
            <v>1023</v>
          </cell>
          <cell r="D159" t="str">
            <v>26</v>
          </cell>
          <cell r="E159" t="str">
            <v>CATTANEO</v>
          </cell>
          <cell r="F159" t="str">
            <v>LORENZO</v>
          </cell>
          <cell r="G159" t="str">
            <v>CATTANEO LORENZO</v>
          </cell>
          <cell r="H159" t="str">
            <v>2027</v>
          </cell>
          <cell r="I159" t="str">
            <v>SKY LINE NUOTO</v>
          </cell>
          <cell r="J159" t="str">
            <v>M</v>
          </cell>
          <cell r="K159">
            <v>2014</v>
          </cell>
          <cell r="L159" t="str">
            <v>ES - M</v>
          </cell>
          <cell r="M159">
            <v>5</v>
          </cell>
        </row>
        <row r="160">
          <cell r="A160" t="str">
            <v>0134951</v>
          </cell>
          <cell r="B160" t="str">
            <v>L) Esordienti Maschile</v>
          </cell>
          <cell r="C160" t="str">
            <v>1025</v>
          </cell>
          <cell r="D160" t="str">
            <v>27</v>
          </cell>
          <cell r="E160" t="str">
            <v>LAGUARDIA</v>
          </cell>
          <cell r="F160" t="str">
            <v>NICHOLAS</v>
          </cell>
          <cell r="G160" t="str">
            <v>LAGUARDIA NICHOLAS</v>
          </cell>
          <cell r="H160" t="str">
            <v>2310</v>
          </cell>
          <cell r="I160" t="str">
            <v>UNA TRIATHLON TEAM</v>
          </cell>
          <cell r="J160" t="str">
            <v>M</v>
          </cell>
          <cell r="K160">
            <v>2014</v>
          </cell>
          <cell r="L160" t="str">
            <v>ES - M</v>
          </cell>
          <cell r="M160">
            <v>5</v>
          </cell>
        </row>
        <row r="161">
          <cell r="A161" t="str">
            <v>0117213</v>
          </cell>
          <cell r="B161" t="str">
            <v>L) Esordienti Maschile</v>
          </cell>
          <cell r="C161" t="str">
            <v>1011</v>
          </cell>
          <cell r="D161" t="str">
            <v>28</v>
          </cell>
          <cell r="E161" t="str">
            <v>SCAMBIA</v>
          </cell>
          <cell r="F161" t="str">
            <v>ANTONIO</v>
          </cell>
          <cell r="G161" t="str">
            <v>SCAMBIA ANTONIO</v>
          </cell>
          <cell r="H161" t="str">
            <v>1180</v>
          </cell>
          <cell r="I161" t="str">
            <v>CUS PROPATRIA MILANO</v>
          </cell>
          <cell r="J161" t="str">
            <v>M</v>
          </cell>
          <cell r="K161">
            <v>2013</v>
          </cell>
          <cell r="L161" t="str">
            <v>ES - M</v>
          </cell>
          <cell r="M161">
            <v>5</v>
          </cell>
        </row>
        <row r="162">
          <cell r="A162" t="str">
            <v>0130431</v>
          </cell>
          <cell r="B162" t="str">
            <v>L) Esordienti Maschile</v>
          </cell>
          <cell r="C162" t="str">
            <v>1017</v>
          </cell>
          <cell r="D162" t="str">
            <v>29</v>
          </cell>
          <cell r="E162" t="str">
            <v>SCELSI</v>
          </cell>
          <cell r="F162" t="str">
            <v>NOE' ALESSANDRO</v>
          </cell>
          <cell r="G162" t="str">
            <v>SCELSI NOE' ALESSANDRO</v>
          </cell>
          <cell r="H162" t="str">
            <v>1180</v>
          </cell>
          <cell r="I162" t="str">
            <v>CUS PROPATRIA MILANO</v>
          </cell>
          <cell r="J162" t="str">
            <v>M</v>
          </cell>
          <cell r="K162">
            <v>2013</v>
          </cell>
          <cell r="L162" t="str">
            <v>ES - M</v>
          </cell>
          <cell r="M162">
            <v>5</v>
          </cell>
        </row>
        <row r="163">
          <cell r="A163" t="str">
            <v>0130974</v>
          </cell>
          <cell r="B163" t="str">
            <v>L) Esordienti Maschile</v>
          </cell>
          <cell r="C163" t="str">
            <v>1031</v>
          </cell>
          <cell r="D163" t="str">
            <v>30</v>
          </cell>
          <cell r="E163" t="str">
            <v>VENTURINI</v>
          </cell>
          <cell r="F163" t="str">
            <v>FLAVIO</v>
          </cell>
          <cell r="G163" t="str">
            <v>VENTURINI FLAVIO</v>
          </cell>
          <cell r="H163" t="str">
            <v>2027</v>
          </cell>
          <cell r="I163" t="str">
            <v>SKY LINE NUOTO</v>
          </cell>
          <cell r="J163" t="str">
            <v>M</v>
          </cell>
          <cell r="K163">
            <v>2013</v>
          </cell>
          <cell r="L163" t="str">
            <v>ES - M</v>
          </cell>
          <cell r="M163">
            <v>5</v>
          </cell>
        </row>
        <row r="164">
          <cell r="A164" t="str">
            <v>0125719</v>
          </cell>
          <cell r="B164" t="str">
            <v>L) Esordienti Maschile</v>
          </cell>
          <cell r="C164" t="str">
            <v>1022</v>
          </cell>
          <cell r="D164" t="str">
            <v>31</v>
          </cell>
          <cell r="E164" t="str">
            <v>SAULI</v>
          </cell>
          <cell r="F164" t="str">
            <v>LUCA</v>
          </cell>
          <cell r="G164" t="str">
            <v>SAULI LUCA</v>
          </cell>
          <cell r="H164" t="str">
            <v>1589</v>
          </cell>
          <cell r="I164" t="str">
            <v>JCT VIGEVANO</v>
          </cell>
          <cell r="J164" t="str">
            <v>M</v>
          </cell>
          <cell r="K164">
            <v>2014</v>
          </cell>
          <cell r="L164" t="str">
            <v>ES - M</v>
          </cell>
          <cell r="M164">
            <v>5</v>
          </cell>
        </row>
        <row r="165">
          <cell r="A165" t="str">
            <v>0130989</v>
          </cell>
          <cell r="B165" t="str">
            <v>L) Esordienti Maschile</v>
          </cell>
          <cell r="C165" t="str">
            <v>1029</v>
          </cell>
          <cell r="D165" t="str">
            <v>32</v>
          </cell>
          <cell r="E165" t="str">
            <v>BERTOLETTI</v>
          </cell>
          <cell r="F165" t="str">
            <v>ALESSIO</v>
          </cell>
          <cell r="G165" t="str">
            <v>BERTOLETTI ALESSIO</v>
          </cell>
          <cell r="H165" t="str">
            <v>2057</v>
          </cell>
          <cell r="I165" t="str">
            <v>K3 CREMONA</v>
          </cell>
          <cell r="J165" t="str">
            <v>M</v>
          </cell>
          <cell r="K165">
            <v>2014</v>
          </cell>
          <cell r="L165" t="str">
            <v>ES - M</v>
          </cell>
          <cell r="M165">
            <v>5</v>
          </cell>
        </row>
        <row r="166">
          <cell r="A166" t="str">
            <v>0124392</v>
          </cell>
          <cell r="B166" t="str">
            <v>L) Esordienti Maschile</v>
          </cell>
          <cell r="C166" t="str">
            <v>1037</v>
          </cell>
          <cell r="D166" t="str">
            <v>33</v>
          </cell>
          <cell r="E166" t="str">
            <v>SILIPRANDI</v>
          </cell>
          <cell r="F166" t="str">
            <v>LUPO</v>
          </cell>
          <cell r="G166" t="str">
            <v>SILIPRANDI LUPO</v>
          </cell>
          <cell r="H166" t="str">
            <v>10</v>
          </cell>
          <cell r="I166" t="str">
            <v>TRI TEAM BRIANZA</v>
          </cell>
          <cell r="J166" t="str">
            <v>M</v>
          </cell>
          <cell r="K166">
            <v>2014</v>
          </cell>
          <cell r="L166" t="str">
            <v>ES - M</v>
          </cell>
          <cell r="M166">
            <v>5</v>
          </cell>
        </row>
        <row r="167">
          <cell r="A167" t="str">
            <v>0130277</v>
          </cell>
          <cell r="B167" t="str">
            <v>L) Esordienti Maschile</v>
          </cell>
          <cell r="C167" t="str">
            <v>1030</v>
          </cell>
          <cell r="D167" t="str">
            <v>34</v>
          </cell>
          <cell r="E167" t="str">
            <v>BONAITI</v>
          </cell>
          <cell r="F167" t="str">
            <v>NICOLA</v>
          </cell>
          <cell r="G167" t="str">
            <v>BONAITI NICOLA</v>
          </cell>
          <cell r="H167" t="str">
            <v>2271</v>
          </cell>
          <cell r="I167" t="str">
            <v>KRONO LARIO TEAM S.S</v>
          </cell>
          <cell r="J167" t="str">
            <v>M</v>
          </cell>
          <cell r="K167">
            <v>2013</v>
          </cell>
          <cell r="L167" t="str">
            <v>ES - M</v>
          </cell>
          <cell r="M167">
            <v>5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L15" sqref="L15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7.140625" style="1" customWidth="1"/>
    <col min="4" max="4" width="19.28515625" style="171" customWidth="1"/>
    <col min="5" max="5" width="70.7109375" style="1" customWidth="1"/>
    <col min="6" max="6" width="23.42578125" style="1" customWidth="1"/>
    <col min="7" max="7" width="23" style="1" customWidth="1"/>
    <col min="8" max="9" width="23.140625" style="1" customWidth="1"/>
    <col min="10" max="14" width="23" style="1" customWidth="1"/>
    <col min="15" max="15" width="17.42578125" style="1" customWidth="1"/>
    <col min="16" max="16" width="14.28515625" style="1" customWidth="1"/>
    <col min="17" max="17" width="29.140625" style="1" customWidth="1"/>
    <col min="18" max="19" width="11.42578125" style="1" customWidth="1"/>
    <col min="20" max="20" width="59.7109375" style="1" customWidth="1"/>
    <col min="21" max="21" width="16" style="1" customWidth="1"/>
    <col min="22" max="22" width="11.42578125" style="1" customWidth="1"/>
    <col min="23" max="23" width="31.28515625" style="1" customWidth="1"/>
    <col min="24" max="26" width="11.42578125" style="1" customWidth="1"/>
    <col min="27" max="27" width="37.42578125" style="1" customWidth="1"/>
    <col min="28" max="28" width="12" style="1" customWidth="1"/>
    <col min="29" max="260" width="11.42578125" style="1" customWidth="1"/>
  </cols>
  <sheetData>
    <row r="1" spans="1:28" ht="28.5" customHeight="1" thickBot="1" x14ac:dyDescent="0.45">
      <c r="A1"/>
      <c r="B1" s="255" t="s">
        <v>0</v>
      </c>
      <c r="C1" s="256"/>
      <c r="D1" s="256"/>
      <c r="E1" s="256"/>
      <c r="F1" s="256"/>
      <c r="G1" s="257"/>
      <c r="H1" s="2"/>
      <c r="I1" s="3"/>
      <c r="J1" s="3"/>
      <c r="K1" s="3"/>
      <c r="L1" s="3"/>
      <c r="M1" s="3"/>
      <c r="N1" s="3"/>
      <c r="O1" s="4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3.25" customHeight="1" thickBot="1" x14ac:dyDescent="0.25">
      <c r="A2" s="192" t="s">
        <v>183</v>
      </c>
      <c r="B2" s="7"/>
      <c r="C2" s="160" t="s">
        <v>1</v>
      </c>
      <c r="D2" s="177" t="s">
        <v>2</v>
      </c>
      <c r="E2" s="160" t="s">
        <v>3</v>
      </c>
      <c r="F2" s="9" t="s">
        <v>290</v>
      </c>
      <c r="G2" s="9" t="s">
        <v>788</v>
      </c>
      <c r="H2" s="9" t="s">
        <v>860</v>
      </c>
      <c r="I2" s="9" t="s">
        <v>222</v>
      </c>
      <c r="J2" s="9" t="s">
        <v>223</v>
      </c>
      <c r="K2" s="9" t="s">
        <v>224</v>
      </c>
      <c r="L2" s="9" t="s">
        <v>225</v>
      </c>
      <c r="M2" s="9" t="s">
        <v>226</v>
      </c>
      <c r="N2" s="10" t="s">
        <v>159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6"/>
      <c r="Z2" s="6"/>
      <c r="AA2" s="6"/>
      <c r="AB2" s="6"/>
    </row>
    <row r="3" spans="1:28" ht="29.1" customHeight="1" thickBot="1" x14ac:dyDescent="0.4">
      <c r="A3" s="152" t="s">
        <v>676</v>
      </c>
      <c r="B3" s="152" t="s">
        <v>146</v>
      </c>
      <c r="C3" s="175" t="s">
        <v>683</v>
      </c>
      <c r="D3" s="175">
        <v>2612</v>
      </c>
      <c r="E3" s="175" t="s">
        <v>285</v>
      </c>
      <c r="F3" s="174">
        <v>12</v>
      </c>
      <c r="G3" s="172">
        <v>12</v>
      </c>
      <c r="H3" s="172">
        <v>12</v>
      </c>
      <c r="I3" s="172"/>
      <c r="J3" s="172"/>
      <c r="K3" s="172"/>
      <c r="L3" s="172"/>
      <c r="M3" s="172"/>
      <c r="N3" s="172"/>
      <c r="O3" s="25">
        <f>IF(P3=9,SUM(F3:N3)-SMALL(F3:N3,1)-SMALL(F3:N3,2),IF(P3=8,SUM(F3:N3)-SMALL(F3:N3,1),SUM(F3:N3)))</f>
        <v>36</v>
      </c>
      <c r="P3" s="26">
        <f>COUNTA(F3:N3)</f>
        <v>3</v>
      </c>
      <c r="Q3" s="147">
        <f>SUM(F3:N3)</f>
        <v>36</v>
      </c>
      <c r="R3" s="27"/>
      <c r="S3" s="28">
        <v>1213</v>
      </c>
      <c r="T3" s="29" t="s">
        <v>114</v>
      </c>
      <c r="U3" s="30">
        <f>SUMIF($D$3:$D$76,S3,$Q$3:$Q$76)</f>
        <v>24</v>
      </c>
      <c r="V3" s="31"/>
      <c r="W3" s="32">
        <f>SUMIF($D$3:$D$76,S3,$O$3:$O$76)</f>
        <v>24</v>
      </c>
      <c r="X3" s="19"/>
      <c r="Y3" s="6"/>
      <c r="Z3" s="33"/>
      <c r="AA3" s="33"/>
      <c r="AB3" s="33"/>
    </row>
    <row r="4" spans="1:28" ht="29.1" customHeight="1" thickBot="1" x14ac:dyDescent="0.4">
      <c r="A4" s="152" t="s">
        <v>673</v>
      </c>
      <c r="B4" s="152" t="s">
        <v>146</v>
      </c>
      <c r="C4" s="175" t="s">
        <v>680</v>
      </c>
      <c r="D4" s="175">
        <v>1589</v>
      </c>
      <c r="E4" s="175" t="s">
        <v>143</v>
      </c>
      <c r="F4" s="174">
        <v>12</v>
      </c>
      <c r="G4" s="172">
        <v>12</v>
      </c>
      <c r="H4" s="172">
        <v>12</v>
      </c>
      <c r="I4" s="172"/>
      <c r="J4" s="172"/>
      <c r="K4" s="172"/>
      <c r="L4" s="200"/>
      <c r="M4" s="172"/>
      <c r="N4" s="201"/>
      <c r="O4" s="25">
        <f>IF(P4=9,SUM(F4:N4)-SMALL(F4:N4,1)-SMALL(F4:N4,2),IF(P4=8,SUM(F4:N4)-SMALL(F4:N4,1),SUM(F4:N4)))</f>
        <v>36</v>
      </c>
      <c r="P4" s="26">
        <f>COUNTA(F4:N4)</f>
        <v>3</v>
      </c>
      <c r="Q4" s="147">
        <f>SUM(F4:N4)</f>
        <v>36</v>
      </c>
      <c r="R4" s="27"/>
      <c r="S4" s="28">
        <v>2310</v>
      </c>
      <c r="T4" s="29" t="s">
        <v>140</v>
      </c>
      <c r="U4" s="30">
        <f t="shared" ref="U4:U64" si="0">SUMIF($D$3:$D$76,S4,$Q$3:$Q$76)</f>
        <v>0</v>
      </c>
      <c r="V4" s="31"/>
      <c r="W4" s="32">
        <f t="shared" ref="W4:W64" si="1">SUMIF($D$3:$D$76,S4,$O$3:$O$76)</f>
        <v>0</v>
      </c>
      <c r="X4" s="19"/>
      <c r="Y4" s="6"/>
      <c r="Z4" s="33"/>
      <c r="AA4" s="33"/>
      <c r="AB4" s="33"/>
    </row>
    <row r="5" spans="1:28" ht="29.1" customHeight="1" thickBot="1" x14ac:dyDescent="0.4">
      <c r="A5" s="152" t="s">
        <v>675</v>
      </c>
      <c r="B5" s="152" t="s">
        <v>146</v>
      </c>
      <c r="C5" s="175" t="s">
        <v>682</v>
      </c>
      <c r="D5" s="175">
        <v>2271</v>
      </c>
      <c r="E5" s="175" t="s">
        <v>349</v>
      </c>
      <c r="F5" s="174">
        <v>12</v>
      </c>
      <c r="G5" s="172">
        <v>12</v>
      </c>
      <c r="H5" s="172">
        <v>12</v>
      </c>
      <c r="I5" s="172"/>
      <c r="J5" s="172"/>
      <c r="K5" s="172"/>
      <c r="L5" s="200"/>
      <c r="M5" s="172"/>
      <c r="N5" s="201"/>
      <c r="O5" s="25">
        <f>IF(P5=9,SUM(F5:N5)-SMALL(F5:N5,1)-SMALL(F5:N5,2),IF(P5=8,SUM(F5:N5)-SMALL(F5:N5,1),SUM(F5:N5)))</f>
        <v>36</v>
      </c>
      <c r="P5" s="26">
        <f>COUNTA(F5:N5)</f>
        <v>3</v>
      </c>
      <c r="Q5" s="147">
        <f>SUM(F5:N5)</f>
        <v>36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6"/>
      <c r="Z5" s="33"/>
      <c r="AA5" s="33"/>
      <c r="AB5" s="33"/>
    </row>
    <row r="6" spans="1:28" ht="29.1" customHeight="1" thickBot="1" x14ac:dyDescent="0.4">
      <c r="A6" s="152" t="s">
        <v>670</v>
      </c>
      <c r="B6" s="152" t="s">
        <v>146</v>
      </c>
      <c r="C6" s="175" t="s">
        <v>677</v>
      </c>
      <c r="D6" s="175">
        <v>1180</v>
      </c>
      <c r="E6" s="175" t="s">
        <v>286</v>
      </c>
      <c r="F6" s="174">
        <v>12</v>
      </c>
      <c r="G6" s="172">
        <v>12</v>
      </c>
      <c r="H6" s="172"/>
      <c r="I6" s="172"/>
      <c r="J6" s="172"/>
      <c r="K6" s="172"/>
      <c r="L6" s="144"/>
      <c r="M6" s="172"/>
      <c r="N6" s="24"/>
      <c r="O6" s="25">
        <f>IF(P6=9,SUM(F6:N6)-SMALL(F6:N6,1)-SMALL(F6:N6,2),IF(P6=8,SUM(F6:N6)-SMALL(F6:N6,1),SUM(F6:N6)))</f>
        <v>24</v>
      </c>
      <c r="P6" s="26">
        <f>COUNTA(F6:N6)</f>
        <v>2</v>
      </c>
      <c r="Q6" s="147">
        <f>SUM(F6:N6)</f>
        <v>24</v>
      </c>
      <c r="R6" s="27"/>
      <c r="S6" s="28">
        <v>1180</v>
      </c>
      <c r="T6" s="29" t="s">
        <v>14</v>
      </c>
      <c r="U6" s="30">
        <f t="shared" si="0"/>
        <v>24</v>
      </c>
      <c r="V6" s="31"/>
      <c r="W6" s="32">
        <f t="shared" si="1"/>
        <v>24</v>
      </c>
      <c r="X6" s="19"/>
      <c r="Y6" s="6"/>
      <c r="Z6" s="33"/>
      <c r="AA6" s="33"/>
      <c r="AB6" s="33"/>
    </row>
    <row r="7" spans="1:28" ht="29.1" customHeight="1" thickBot="1" x14ac:dyDescent="0.4">
      <c r="A7" s="152" t="s">
        <v>672</v>
      </c>
      <c r="B7" s="152" t="s">
        <v>146</v>
      </c>
      <c r="C7" s="175" t="s">
        <v>679</v>
      </c>
      <c r="D7" s="175">
        <v>1317</v>
      </c>
      <c r="E7" s="175" t="s">
        <v>684</v>
      </c>
      <c r="F7" s="174">
        <v>12</v>
      </c>
      <c r="G7" s="172">
        <v>12</v>
      </c>
      <c r="H7" s="172"/>
      <c r="I7" s="172"/>
      <c r="J7" s="172"/>
      <c r="K7" s="172"/>
      <c r="L7" s="144"/>
      <c r="M7" s="172"/>
      <c r="N7" s="24"/>
      <c r="O7" s="25">
        <f>IF(P7=9,SUM(F7:N7)-SMALL(F7:N7,1)-SMALL(F7:N7,2),IF(P7=8,SUM(F7:N7)-SMALL(F7:N7,1),SUM(F7:N7)))</f>
        <v>24</v>
      </c>
      <c r="P7" s="26">
        <f>COUNTA(F7:N7)</f>
        <v>2</v>
      </c>
      <c r="Q7" s="147">
        <f>SUM(F7:N7)</f>
        <v>24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6"/>
      <c r="Z7" s="33"/>
      <c r="AA7" s="33"/>
      <c r="AB7" s="33"/>
    </row>
    <row r="8" spans="1:28" ht="29.1" customHeight="1" thickBot="1" x14ac:dyDescent="0.4">
      <c r="A8" s="152" t="s">
        <v>671</v>
      </c>
      <c r="B8" s="152" t="s">
        <v>146</v>
      </c>
      <c r="C8" s="175" t="s">
        <v>678</v>
      </c>
      <c r="D8" s="175">
        <v>1213</v>
      </c>
      <c r="E8" s="175" t="s">
        <v>114</v>
      </c>
      <c r="F8" s="174">
        <v>12</v>
      </c>
      <c r="G8" s="172"/>
      <c r="H8" s="172">
        <v>12</v>
      </c>
      <c r="I8" s="172"/>
      <c r="J8" s="172"/>
      <c r="K8" s="172"/>
      <c r="L8" s="144"/>
      <c r="M8" s="172"/>
      <c r="N8" s="24"/>
      <c r="O8" s="25">
        <f>IF(P8=9,SUM(F8:N8)-SMALL(F8:N8,1)-SMALL(F8:N8,2),IF(P8=8,SUM(F8:N8)-SMALL(F8:N8,1),SUM(F8:N8)))</f>
        <v>24</v>
      </c>
      <c r="P8" s="26">
        <f>COUNTA(F8:N8)</f>
        <v>2</v>
      </c>
      <c r="Q8" s="147">
        <f>SUM(F8:N8)</f>
        <v>24</v>
      </c>
      <c r="R8" s="27"/>
      <c r="S8" s="28">
        <v>10</v>
      </c>
      <c r="T8" s="29" t="s">
        <v>16</v>
      </c>
      <c r="U8" s="30">
        <f t="shared" si="0"/>
        <v>0</v>
      </c>
      <c r="V8" s="31"/>
      <c r="W8" s="32">
        <f t="shared" si="1"/>
        <v>0</v>
      </c>
      <c r="X8" s="19"/>
      <c r="Y8" s="6"/>
      <c r="Z8" s="33"/>
      <c r="AA8" s="33"/>
      <c r="AB8" s="33"/>
    </row>
    <row r="9" spans="1:28" ht="29.1" customHeight="1" thickBot="1" x14ac:dyDescent="0.4">
      <c r="A9" s="152" t="s">
        <v>674</v>
      </c>
      <c r="B9" s="152" t="s">
        <v>146</v>
      </c>
      <c r="C9" s="175" t="s">
        <v>681</v>
      </c>
      <c r="D9" s="175">
        <v>2186</v>
      </c>
      <c r="E9" s="175" t="s">
        <v>175</v>
      </c>
      <c r="F9" s="174">
        <v>12</v>
      </c>
      <c r="G9" s="172"/>
      <c r="H9" s="172"/>
      <c r="I9" s="172"/>
      <c r="J9" s="172"/>
      <c r="K9" s="172"/>
      <c r="L9" s="200"/>
      <c r="M9" s="172"/>
      <c r="N9" s="201"/>
      <c r="O9" s="25">
        <f>IF(P9=9,SUM(F9:N9)-SMALL(F9:N9,1)-SMALL(F9:N9,2),IF(P9=8,SUM(F9:N9)-SMALL(F9:N9,1),SUM(F9:N9)))</f>
        <v>12</v>
      </c>
      <c r="P9" s="26">
        <f>COUNTA(F9:N9)</f>
        <v>1</v>
      </c>
      <c r="Q9" s="147">
        <v>0</v>
      </c>
      <c r="R9" s="27"/>
      <c r="S9" s="28">
        <v>1589</v>
      </c>
      <c r="T9" s="29" t="s">
        <v>18</v>
      </c>
      <c r="U9" s="30">
        <f t="shared" si="0"/>
        <v>36</v>
      </c>
      <c r="V9" s="31"/>
      <c r="W9" s="32">
        <f t="shared" si="1"/>
        <v>36</v>
      </c>
      <c r="X9" s="19"/>
      <c r="Y9" s="6"/>
      <c r="Z9" s="33"/>
      <c r="AA9" s="33"/>
      <c r="AB9" s="33"/>
    </row>
    <row r="10" spans="1:28" ht="29.1" customHeight="1" thickBot="1" x14ac:dyDescent="0.4">
      <c r="A10" s="152"/>
      <c r="B10" s="152" t="str">
        <f t="shared" ref="B10:B12" si="2">IF(P10&lt;2,"NO","SI")</f>
        <v>NO</v>
      </c>
      <c r="C10" s="175"/>
      <c r="D10" s="175"/>
      <c r="E10" s="175"/>
      <c r="F10" s="174"/>
      <c r="G10" s="23"/>
      <c r="H10" s="172"/>
      <c r="I10" s="172"/>
      <c r="J10" s="172"/>
      <c r="K10" s="172"/>
      <c r="L10" s="144"/>
      <c r="M10" s="172"/>
      <c r="N10" s="24"/>
      <c r="O10" s="25">
        <f t="shared" ref="O10:O12" si="3">IF(P10=9,SUM(F10:N10)-SMALL(F10:N10,1)-SMALL(F10:N10,2),IF(P10=8,SUM(F10:N10)-SMALL(F10:N10,1),SUM(F10:N10)))</f>
        <v>0</v>
      </c>
      <c r="P10" s="26">
        <f t="shared" ref="P10:P13" si="4">COUNTA(F10:N10)</f>
        <v>0</v>
      </c>
      <c r="Q10" s="147">
        <f t="shared" ref="Q10" si="5">SUM(F10:N10)</f>
        <v>0</v>
      </c>
      <c r="R10" s="27"/>
      <c r="S10" s="28">
        <v>2074</v>
      </c>
      <c r="T10" s="29" t="s">
        <v>160</v>
      </c>
      <c r="U10" s="30">
        <f t="shared" si="0"/>
        <v>0</v>
      </c>
      <c r="V10" s="31"/>
      <c r="W10" s="32">
        <f t="shared" si="1"/>
        <v>0</v>
      </c>
      <c r="X10" s="19"/>
      <c r="Y10" s="6"/>
      <c r="Z10" s="33"/>
      <c r="AA10" s="33"/>
      <c r="AB10" s="33"/>
    </row>
    <row r="11" spans="1:28" ht="29.1" customHeight="1" thickBot="1" x14ac:dyDescent="0.45">
      <c r="A11" s="152"/>
      <c r="B11" s="152" t="str">
        <f t="shared" si="2"/>
        <v>NO</v>
      </c>
      <c r="C11" s="175"/>
      <c r="D11" s="175"/>
      <c r="E11" s="175"/>
      <c r="F11" s="174"/>
      <c r="G11" s="23"/>
      <c r="H11" s="172"/>
      <c r="I11" s="155"/>
      <c r="J11" s="172"/>
      <c r="K11" s="172"/>
      <c r="L11" s="144"/>
      <c r="M11" s="155"/>
      <c r="N11" s="24"/>
      <c r="O11" s="25">
        <f t="shared" si="3"/>
        <v>0</v>
      </c>
      <c r="P11" s="26">
        <f t="shared" si="4"/>
        <v>0</v>
      </c>
      <c r="Q11" s="147">
        <v>0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6"/>
      <c r="Z11" s="33"/>
      <c r="AA11" s="33"/>
      <c r="AB11" s="33"/>
    </row>
    <row r="12" spans="1:28" ht="29.1" customHeight="1" thickBot="1" x14ac:dyDescent="0.45">
      <c r="A12" s="193"/>
      <c r="B12" s="152" t="str">
        <f t="shared" si="2"/>
        <v>NO</v>
      </c>
      <c r="C12" s="175"/>
      <c r="D12" s="182"/>
      <c r="E12" s="175"/>
      <c r="F12" s="176"/>
      <c r="G12" s="23"/>
      <c r="H12" s="172"/>
      <c r="I12" s="155"/>
      <c r="J12" s="172"/>
      <c r="K12" s="172"/>
      <c r="L12" s="144"/>
      <c r="M12" s="155"/>
      <c r="N12" s="24"/>
      <c r="O12" s="25">
        <f t="shared" si="3"/>
        <v>0</v>
      </c>
      <c r="P12" s="26">
        <f t="shared" si="4"/>
        <v>0</v>
      </c>
      <c r="Q12" s="147">
        <v>0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6"/>
      <c r="Z12" s="33"/>
      <c r="AA12" s="33"/>
      <c r="AB12" s="33"/>
    </row>
    <row r="13" spans="1:28" ht="29.1" customHeight="1" thickBot="1" x14ac:dyDescent="0.45">
      <c r="A13" s="152"/>
      <c r="B13" s="152" t="str">
        <f t="shared" ref="B13:B31" si="6">IF(P13&lt;2,"NO","SI")</f>
        <v>NO</v>
      </c>
      <c r="C13" s="175"/>
      <c r="D13" s="175"/>
      <c r="E13" s="175"/>
      <c r="F13" s="153"/>
      <c r="G13" s="23"/>
      <c r="H13" s="23"/>
      <c r="I13" s="23"/>
      <c r="J13" s="23"/>
      <c r="K13" s="144"/>
      <c r="L13" s="144"/>
      <c r="M13" s="155"/>
      <c r="N13" s="24"/>
      <c r="O13" s="25">
        <f>IF(P13=9,SUM(F13:N13)-SMALL(F13:N13,1)-SMALL(F13:N13,2),IF(P13=8,SUM(F13:N13)-SMALL(F13:N13,1),SUM(F13:N13)))</f>
        <v>0</v>
      </c>
      <c r="P13" s="26">
        <f t="shared" si="4"/>
        <v>0</v>
      </c>
      <c r="Q13" s="147">
        <v>0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6"/>
      <c r="Z13" s="33"/>
      <c r="AA13" s="33"/>
      <c r="AB13" s="33"/>
    </row>
    <row r="14" spans="1:28" ht="29.1" customHeight="1" thickBot="1" x14ac:dyDescent="0.4">
      <c r="A14" s="152"/>
      <c r="B14" s="152" t="str">
        <f t="shared" si="6"/>
        <v>NO</v>
      </c>
      <c r="C14" s="175"/>
      <c r="D14" s="175"/>
      <c r="E14" s="175"/>
      <c r="F14" s="153"/>
      <c r="G14" s="23"/>
      <c r="H14" s="23"/>
      <c r="I14" s="23"/>
      <c r="J14" s="23"/>
      <c r="K14" s="144"/>
      <c r="L14" s="144"/>
      <c r="M14" s="144"/>
      <c r="N14" s="24"/>
      <c r="O14" s="25">
        <f t="shared" ref="O14:O16" si="7">IF(P14=9,SUM(F14:N14)-SMALL(F14:N14,1)-SMALL(F14:N14,2),IF(P14=8,SUM(F14:N14)-SMALL(F14:N14,1),SUM(F14:N14)))</f>
        <v>0</v>
      </c>
      <c r="P14" s="26">
        <f t="shared" ref="P14:P16" si="8">COUNTA(F14:N14)</f>
        <v>0</v>
      </c>
      <c r="Q14" s="147">
        <f t="shared" ref="Q14:Q16" si="9">SUM(F14:N14)</f>
        <v>0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33"/>
      <c r="AA14" s="33"/>
      <c r="AB14" s="33"/>
    </row>
    <row r="15" spans="1:28" ht="29.1" customHeight="1" thickBot="1" x14ac:dyDescent="0.4">
      <c r="A15" s="152"/>
      <c r="B15" s="152" t="str">
        <f t="shared" si="6"/>
        <v>NO</v>
      </c>
      <c r="C15" s="161"/>
      <c r="D15" s="164"/>
      <c r="E15" s="161"/>
      <c r="F15" s="23"/>
      <c r="G15" s="23"/>
      <c r="H15" s="23"/>
      <c r="I15" s="23"/>
      <c r="J15" s="23"/>
      <c r="K15" s="144"/>
      <c r="L15" s="144"/>
      <c r="M15" s="144"/>
      <c r="N15" s="24"/>
      <c r="O15" s="25">
        <f t="shared" si="7"/>
        <v>0</v>
      </c>
      <c r="P15" s="26">
        <f t="shared" si="8"/>
        <v>0</v>
      </c>
      <c r="Q15" s="147">
        <f t="shared" si="9"/>
        <v>0</v>
      </c>
      <c r="R15" s="27"/>
      <c r="S15" s="28">
        <v>1317</v>
      </c>
      <c r="T15" s="29" t="s">
        <v>28</v>
      </c>
      <c r="U15" s="30">
        <f t="shared" si="0"/>
        <v>24</v>
      </c>
      <c r="V15" s="31"/>
      <c r="W15" s="32">
        <f t="shared" si="1"/>
        <v>24</v>
      </c>
      <c r="X15" s="19"/>
      <c r="Y15" s="6"/>
      <c r="Z15" s="33"/>
      <c r="AA15" s="33"/>
      <c r="AB15" s="33"/>
    </row>
    <row r="16" spans="1:28" ht="29.1" customHeight="1" thickBot="1" x14ac:dyDescent="0.4">
      <c r="A16" s="152"/>
      <c r="B16" s="152" t="str">
        <f t="shared" si="6"/>
        <v>NO</v>
      </c>
      <c r="C16" s="161"/>
      <c r="D16" s="164"/>
      <c r="E16" s="161"/>
      <c r="F16" s="23"/>
      <c r="G16" s="23"/>
      <c r="H16" s="23"/>
      <c r="I16" s="23"/>
      <c r="J16" s="23"/>
      <c r="K16" s="144"/>
      <c r="L16" s="144"/>
      <c r="M16" s="144"/>
      <c r="N16" s="24"/>
      <c r="O16" s="25">
        <f t="shared" si="7"/>
        <v>0</v>
      </c>
      <c r="P16" s="26">
        <f t="shared" si="8"/>
        <v>0</v>
      </c>
      <c r="Q16" s="147">
        <f t="shared" si="9"/>
        <v>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6"/>
      <c r="Z16" s="33"/>
      <c r="AA16" s="33"/>
      <c r="AB16" s="33"/>
    </row>
    <row r="17" spans="1:28" ht="29.1" customHeight="1" thickBot="1" x14ac:dyDescent="0.4">
      <c r="A17" s="152"/>
      <c r="B17" s="152" t="str">
        <f t="shared" si="6"/>
        <v>NO</v>
      </c>
      <c r="C17" s="161"/>
      <c r="D17" s="164"/>
      <c r="E17" s="161"/>
      <c r="F17" s="23"/>
      <c r="G17" s="23"/>
      <c r="H17" s="23"/>
      <c r="I17" s="23"/>
      <c r="J17" s="23"/>
      <c r="K17" s="144"/>
      <c r="L17" s="144"/>
      <c r="M17" s="144"/>
      <c r="N17" s="24"/>
      <c r="O17" s="25">
        <f t="shared" ref="O17:O18" si="10">IF(P17=9,SUM(F17:N17)-SMALL(F17:N17,1)-SMALL(F17:N17,2),IF(P17=8,SUM(F17:N17)-SMALL(F17:N17,1),SUM(F17:N17)))</f>
        <v>0</v>
      </c>
      <c r="P17" s="26">
        <f t="shared" ref="P17:P18" si="11">COUNTA(F17:N17)</f>
        <v>0</v>
      </c>
      <c r="Q17" s="147">
        <f t="shared" ref="Q17:Q18" si="12">SUM(F17:N17)</f>
        <v>0</v>
      </c>
      <c r="R17" s="27"/>
      <c r="S17" s="28">
        <v>2521</v>
      </c>
      <c r="T17" s="29" t="s">
        <v>170</v>
      </c>
      <c r="U17" s="30">
        <f t="shared" si="0"/>
        <v>0</v>
      </c>
      <c r="V17" s="31"/>
      <c r="W17" s="32">
        <f t="shared" si="1"/>
        <v>0</v>
      </c>
      <c r="X17" s="19"/>
      <c r="Y17" s="6"/>
      <c r="Z17" s="33"/>
      <c r="AA17" s="33"/>
      <c r="AB17" s="33"/>
    </row>
    <row r="18" spans="1:28" ht="29.1" customHeight="1" thickBot="1" x14ac:dyDescent="0.4">
      <c r="A18" s="152"/>
      <c r="B18" s="152" t="str">
        <f t="shared" si="6"/>
        <v>NO</v>
      </c>
      <c r="C18" s="161"/>
      <c r="D18" s="164"/>
      <c r="E18" s="161"/>
      <c r="F18" s="23"/>
      <c r="G18" s="23"/>
      <c r="H18" s="23"/>
      <c r="I18" s="23"/>
      <c r="J18" s="23"/>
      <c r="K18" s="144"/>
      <c r="L18" s="144"/>
      <c r="M18" s="144"/>
      <c r="N18" s="24"/>
      <c r="O18" s="25">
        <f t="shared" si="10"/>
        <v>0</v>
      </c>
      <c r="P18" s="26">
        <f t="shared" si="11"/>
        <v>0</v>
      </c>
      <c r="Q18" s="147">
        <f t="shared" si="12"/>
        <v>0</v>
      </c>
      <c r="R18" s="27"/>
      <c r="S18" s="28">
        <v>2144</v>
      </c>
      <c r="T18" s="145" t="s">
        <v>107</v>
      </c>
      <c r="U18" s="30">
        <f t="shared" si="0"/>
        <v>0</v>
      </c>
      <c r="V18" s="31"/>
      <c r="W18" s="32">
        <f t="shared" si="1"/>
        <v>0</v>
      </c>
      <c r="X18" s="19"/>
      <c r="Y18" s="6"/>
      <c r="Z18" s="33"/>
      <c r="AA18" s="33"/>
      <c r="AB18" s="33"/>
    </row>
    <row r="19" spans="1:28" ht="29.1" customHeight="1" thickBot="1" x14ac:dyDescent="0.4">
      <c r="A19" s="152"/>
      <c r="B19" s="152" t="str">
        <f t="shared" si="6"/>
        <v>NO</v>
      </c>
      <c r="C19" s="161"/>
      <c r="D19" s="164"/>
      <c r="E19" s="161"/>
      <c r="F19" s="23"/>
      <c r="G19" s="23"/>
      <c r="H19" s="23"/>
      <c r="I19" s="23"/>
      <c r="J19" s="23"/>
      <c r="K19" s="144"/>
      <c r="L19" s="144"/>
      <c r="M19" s="144"/>
      <c r="N19" s="24"/>
      <c r="O19" s="25">
        <f t="shared" ref="O19:O34" si="13">IF(P19=9,SUM(F19:N19)-SMALL(F19:N19,1)-SMALL(F19:N19,2),IF(P19=8,SUM(F19:N19)-SMALL(F19:N19,1),SUM(F19:N19)))</f>
        <v>0</v>
      </c>
      <c r="P19" s="26">
        <f t="shared" ref="P19:P34" si="14">COUNTA(F19:N19)</f>
        <v>0</v>
      </c>
      <c r="Q19" s="147">
        <f t="shared" ref="Q19:Q34" si="15">SUM(F19:N19)</f>
        <v>0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6"/>
      <c r="Z19" s="33"/>
      <c r="AA19" s="33"/>
      <c r="AB19" s="33"/>
    </row>
    <row r="20" spans="1:28" ht="29.1" customHeight="1" thickBot="1" x14ac:dyDescent="0.4">
      <c r="A20" s="152"/>
      <c r="B20" s="152" t="str">
        <f t="shared" si="6"/>
        <v>NO</v>
      </c>
      <c r="C20" s="161"/>
      <c r="D20" s="164"/>
      <c r="E20" s="161"/>
      <c r="F20" s="23"/>
      <c r="G20" s="23"/>
      <c r="H20" s="23"/>
      <c r="I20" s="23"/>
      <c r="J20" s="23"/>
      <c r="K20" s="144"/>
      <c r="L20" s="144"/>
      <c r="M20" s="144"/>
      <c r="N20" s="24"/>
      <c r="O20" s="25">
        <f t="shared" si="13"/>
        <v>0</v>
      </c>
      <c r="P20" s="26">
        <f t="shared" si="14"/>
        <v>0</v>
      </c>
      <c r="Q20" s="147">
        <f t="shared" si="15"/>
        <v>0</v>
      </c>
      <c r="R20" s="27"/>
      <c r="S20" s="28">
        <v>1298</v>
      </c>
      <c r="T20" s="29" t="s">
        <v>35</v>
      </c>
      <c r="U20" s="30">
        <f t="shared" si="0"/>
        <v>0</v>
      </c>
      <c r="V20" s="31"/>
      <c r="W20" s="32">
        <f t="shared" si="1"/>
        <v>0</v>
      </c>
      <c r="X20" s="19"/>
      <c r="Y20" s="6"/>
      <c r="Z20" s="33"/>
      <c r="AA20" s="33"/>
      <c r="AB20" s="33"/>
    </row>
    <row r="21" spans="1:28" ht="29.1" customHeight="1" thickBot="1" x14ac:dyDescent="0.4">
      <c r="A21" s="152"/>
      <c r="B21" s="152" t="str">
        <f t="shared" si="6"/>
        <v>NO</v>
      </c>
      <c r="C21" s="161"/>
      <c r="D21" s="164"/>
      <c r="E21" s="161"/>
      <c r="F21" s="23"/>
      <c r="G21" s="23"/>
      <c r="H21" s="23"/>
      <c r="I21" s="23"/>
      <c r="J21" s="23"/>
      <c r="K21" s="144"/>
      <c r="L21" s="144"/>
      <c r="M21" s="144"/>
      <c r="N21" s="24"/>
      <c r="O21" s="25">
        <f t="shared" si="13"/>
        <v>0</v>
      </c>
      <c r="P21" s="26">
        <f t="shared" si="14"/>
        <v>0</v>
      </c>
      <c r="Q21" s="147">
        <f t="shared" si="15"/>
        <v>0</v>
      </c>
      <c r="R21" s="27"/>
      <c r="S21" s="28">
        <v>2271</v>
      </c>
      <c r="T21" s="29" t="s">
        <v>120</v>
      </c>
      <c r="U21" s="30">
        <f t="shared" si="0"/>
        <v>36</v>
      </c>
      <c r="V21" s="31"/>
      <c r="W21" s="32">
        <f t="shared" si="1"/>
        <v>36</v>
      </c>
      <c r="X21" s="19"/>
      <c r="Y21" s="6"/>
      <c r="Z21" s="33"/>
      <c r="AA21" s="33"/>
      <c r="AB21" s="33"/>
    </row>
    <row r="22" spans="1:28" ht="29.1" customHeight="1" thickBot="1" x14ac:dyDescent="0.4">
      <c r="A22" s="152"/>
      <c r="B22" s="152" t="str">
        <f t="shared" si="6"/>
        <v>NO</v>
      </c>
      <c r="C22" s="161"/>
      <c r="D22" s="164"/>
      <c r="E22" s="161"/>
      <c r="F22" s="23"/>
      <c r="G22" s="23"/>
      <c r="H22" s="23"/>
      <c r="I22" s="23"/>
      <c r="J22" s="23"/>
      <c r="K22" s="144"/>
      <c r="L22" s="144"/>
      <c r="M22" s="144"/>
      <c r="N22" s="24"/>
      <c r="O22" s="25">
        <f t="shared" si="13"/>
        <v>0</v>
      </c>
      <c r="P22" s="26">
        <f t="shared" si="14"/>
        <v>0</v>
      </c>
      <c r="Q22" s="147">
        <f t="shared" si="15"/>
        <v>0</v>
      </c>
      <c r="R22" s="27"/>
      <c r="S22" s="28">
        <v>2186</v>
      </c>
      <c r="T22" s="29" t="s">
        <v>122</v>
      </c>
      <c r="U22" s="30">
        <f t="shared" si="0"/>
        <v>0</v>
      </c>
      <c r="V22" s="31"/>
      <c r="W22" s="32">
        <f t="shared" si="1"/>
        <v>12</v>
      </c>
      <c r="X22" s="19"/>
      <c r="Y22" s="6"/>
      <c r="Z22" s="33"/>
      <c r="AA22" s="33"/>
      <c r="AB22" s="33"/>
    </row>
    <row r="23" spans="1:28" ht="29.1" customHeight="1" thickBot="1" x14ac:dyDescent="0.4">
      <c r="A23" s="152"/>
      <c r="B23" s="152" t="str">
        <f t="shared" si="6"/>
        <v>NO</v>
      </c>
      <c r="C23" s="161"/>
      <c r="D23" s="164"/>
      <c r="E23" s="161"/>
      <c r="F23" s="23"/>
      <c r="G23" s="23"/>
      <c r="H23" s="23"/>
      <c r="I23" s="23"/>
      <c r="J23" s="23"/>
      <c r="K23" s="144"/>
      <c r="L23" s="144"/>
      <c r="M23" s="144"/>
      <c r="N23" s="24"/>
      <c r="O23" s="25">
        <f t="shared" si="13"/>
        <v>0</v>
      </c>
      <c r="P23" s="26">
        <f t="shared" si="14"/>
        <v>0</v>
      </c>
      <c r="Q23" s="147">
        <f t="shared" si="15"/>
        <v>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33"/>
      <c r="AA23" s="33"/>
      <c r="AB23" s="33"/>
    </row>
    <row r="24" spans="1:28" ht="29.1" customHeight="1" thickBot="1" x14ac:dyDescent="0.4">
      <c r="A24" s="152"/>
      <c r="B24" s="152" t="str">
        <f t="shared" si="6"/>
        <v>NO</v>
      </c>
      <c r="C24" s="161"/>
      <c r="D24" s="164"/>
      <c r="E24" s="161"/>
      <c r="F24" s="23"/>
      <c r="G24" s="23"/>
      <c r="H24" s="23"/>
      <c r="I24" s="23"/>
      <c r="J24" s="23"/>
      <c r="K24" s="144"/>
      <c r="L24" s="144"/>
      <c r="M24" s="144"/>
      <c r="N24" s="24"/>
      <c r="O24" s="25">
        <f t="shared" si="13"/>
        <v>0</v>
      </c>
      <c r="P24" s="26">
        <f t="shared" si="14"/>
        <v>0</v>
      </c>
      <c r="Q24" s="147">
        <f t="shared" si="15"/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33"/>
      <c r="AA24" s="33"/>
      <c r="AB24" s="33"/>
    </row>
    <row r="25" spans="1:28" ht="29.1" customHeight="1" thickBot="1" x14ac:dyDescent="0.4">
      <c r="A25" s="152"/>
      <c r="B25" s="152" t="str">
        <f t="shared" si="6"/>
        <v>NO</v>
      </c>
      <c r="C25" s="20"/>
      <c r="D25" s="34"/>
      <c r="E25" s="22"/>
      <c r="F25" s="23"/>
      <c r="G25" s="23"/>
      <c r="H25" s="23"/>
      <c r="I25" s="23"/>
      <c r="J25" s="23"/>
      <c r="K25" s="144"/>
      <c r="L25" s="144"/>
      <c r="M25" s="144"/>
      <c r="N25" s="24"/>
      <c r="O25" s="25">
        <f t="shared" si="13"/>
        <v>0</v>
      </c>
      <c r="P25" s="26">
        <f t="shared" si="14"/>
        <v>0</v>
      </c>
      <c r="Q25" s="147">
        <f t="shared" si="15"/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33"/>
      <c r="AA25" s="33"/>
      <c r="AB25" s="33"/>
    </row>
    <row r="26" spans="1:28" ht="29.1" customHeight="1" thickBot="1" x14ac:dyDescent="0.4">
      <c r="A26" s="152"/>
      <c r="B26" s="152" t="str">
        <f t="shared" si="6"/>
        <v>NO</v>
      </c>
      <c r="C26" s="20"/>
      <c r="D26" s="34"/>
      <c r="E26" s="22"/>
      <c r="F26" s="23"/>
      <c r="G26" s="23"/>
      <c r="H26" s="23"/>
      <c r="I26" s="23"/>
      <c r="J26" s="23"/>
      <c r="K26" s="144"/>
      <c r="L26" s="144"/>
      <c r="M26" s="144"/>
      <c r="N26" s="24"/>
      <c r="O26" s="25">
        <f t="shared" si="13"/>
        <v>0</v>
      </c>
      <c r="P26" s="26">
        <f t="shared" si="14"/>
        <v>0</v>
      </c>
      <c r="Q26" s="147">
        <f t="shared" si="15"/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33"/>
      <c r="AA26" s="33"/>
      <c r="AB26" s="33"/>
    </row>
    <row r="27" spans="1:28" ht="29.1" customHeight="1" thickBot="1" x14ac:dyDescent="0.4">
      <c r="A27" s="152"/>
      <c r="B27" s="152" t="str">
        <f t="shared" si="6"/>
        <v>NO</v>
      </c>
      <c r="C27" s="20"/>
      <c r="D27" s="34"/>
      <c r="E27" s="22"/>
      <c r="F27" s="23"/>
      <c r="G27" s="23"/>
      <c r="H27" s="23"/>
      <c r="I27" s="23"/>
      <c r="J27" s="23"/>
      <c r="K27" s="144"/>
      <c r="L27" s="144"/>
      <c r="M27" s="144"/>
      <c r="N27" s="24"/>
      <c r="O27" s="25">
        <f t="shared" si="13"/>
        <v>0</v>
      </c>
      <c r="P27" s="26">
        <f t="shared" si="14"/>
        <v>0</v>
      </c>
      <c r="Q27" s="147">
        <f t="shared" si="15"/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2"/>
      <c r="B28" s="152" t="str">
        <f t="shared" si="6"/>
        <v>NO</v>
      </c>
      <c r="C28" s="20"/>
      <c r="D28" s="34"/>
      <c r="E28" s="22"/>
      <c r="F28" s="23"/>
      <c r="G28" s="23"/>
      <c r="H28" s="23"/>
      <c r="I28" s="23"/>
      <c r="J28" s="23"/>
      <c r="K28" s="144"/>
      <c r="L28" s="144"/>
      <c r="M28" s="144"/>
      <c r="N28" s="24"/>
      <c r="O28" s="25">
        <f t="shared" si="13"/>
        <v>0</v>
      </c>
      <c r="P28" s="26">
        <f t="shared" si="14"/>
        <v>0</v>
      </c>
      <c r="Q28" s="147">
        <f t="shared" si="15"/>
        <v>0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52"/>
      <c r="B29" s="152" t="str">
        <f t="shared" si="6"/>
        <v>NO</v>
      </c>
      <c r="C29" s="20"/>
      <c r="D29" s="34"/>
      <c r="E29" s="22"/>
      <c r="F29" s="23"/>
      <c r="G29" s="23"/>
      <c r="H29" s="23"/>
      <c r="I29" s="23"/>
      <c r="J29" s="23"/>
      <c r="K29" s="144"/>
      <c r="L29" s="144"/>
      <c r="M29" s="144"/>
      <c r="N29" s="24"/>
      <c r="O29" s="25">
        <f t="shared" si="13"/>
        <v>0</v>
      </c>
      <c r="P29" s="26">
        <f t="shared" si="14"/>
        <v>0</v>
      </c>
      <c r="Q29" s="147">
        <f t="shared" si="15"/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2"/>
      <c r="B30" s="152" t="str">
        <f t="shared" si="6"/>
        <v>NO</v>
      </c>
      <c r="C30" s="20"/>
      <c r="D30" s="34"/>
      <c r="E30" s="22"/>
      <c r="F30" s="23"/>
      <c r="G30" s="23"/>
      <c r="H30" s="23"/>
      <c r="I30" s="23"/>
      <c r="J30" s="23"/>
      <c r="K30" s="144"/>
      <c r="L30" s="144"/>
      <c r="M30" s="144"/>
      <c r="N30" s="24"/>
      <c r="O30" s="25">
        <f t="shared" si="13"/>
        <v>0</v>
      </c>
      <c r="P30" s="26">
        <f t="shared" si="14"/>
        <v>0</v>
      </c>
      <c r="Q30" s="147">
        <f t="shared" si="15"/>
        <v>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52"/>
      <c r="B31" s="152" t="str">
        <f t="shared" si="6"/>
        <v>NO</v>
      </c>
      <c r="C31" s="21"/>
      <c r="D31" s="34"/>
      <c r="E31" s="34"/>
      <c r="F31" s="23"/>
      <c r="G31" s="23"/>
      <c r="H31" s="23"/>
      <c r="I31" s="23"/>
      <c r="J31" s="23"/>
      <c r="K31" s="144"/>
      <c r="L31" s="144"/>
      <c r="M31" s="144"/>
      <c r="N31" s="24"/>
      <c r="O31" s="25">
        <f t="shared" si="13"/>
        <v>0</v>
      </c>
      <c r="P31" s="26">
        <f t="shared" si="14"/>
        <v>0</v>
      </c>
      <c r="Q31" s="147">
        <f t="shared" si="15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2"/>
      <c r="B32" s="152" t="str">
        <f t="shared" ref="B32:B54" si="16">IF(P32&lt;2,"NO","SI")</f>
        <v>NO</v>
      </c>
      <c r="C32" s="21"/>
      <c r="D32" s="34"/>
      <c r="E32" s="34"/>
      <c r="F32" s="23"/>
      <c r="G32" s="23"/>
      <c r="H32" s="23"/>
      <c r="I32" s="23"/>
      <c r="J32" s="23"/>
      <c r="K32" s="144"/>
      <c r="L32" s="144"/>
      <c r="M32" s="144"/>
      <c r="N32" s="24"/>
      <c r="O32" s="25">
        <f t="shared" si="13"/>
        <v>0</v>
      </c>
      <c r="P32" s="26">
        <f t="shared" si="14"/>
        <v>0</v>
      </c>
      <c r="Q32" s="147">
        <f t="shared" si="15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2"/>
      <c r="B33" s="152" t="str">
        <f t="shared" si="16"/>
        <v>NO</v>
      </c>
      <c r="C33" s="21"/>
      <c r="D33" s="34"/>
      <c r="E33" s="34"/>
      <c r="F33" s="23"/>
      <c r="G33" s="23"/>
      <c r="H33" s="23"/>
      <c r="I33" s="23"/>
      <c r="J33" s="23"/>
      <c r="K33" s="144"/>
      <c r="L33" s="144"/>
      <c r="M33" s="144"/>
      <c r="N33" s="24"/>
      <c r="O33" s="25">
        <f t="shared" si="13"/>
        <v>0</v>
      </c>
      <c r="P33" s="26">
        <f t="shared" si="14"/>
        <v>0</v>
      </c>
      <c r="Q33" s="147">
        <f t="shared" si="15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2"/>
      <c r="B34" s="152" t="str">
        <f t="shared" si="16"/>
        <v>NO</v>
      </c>
      <c r="C34" s="21"/>
      <c r="D34" s="34"/>
      <c r="E34" s="34"/>
      <c r="F34" s="23"/>
      <c r="G34" s="23"/>
      <c r="H34" s="23"/>
      <c r="I34" s="23"/>
      <c r="J34" s="23"/>
      <c r="K34" s="144"/>
      <c r="L34" s="144"/>
      <c r="M34" s="144"/>
      <c r="N34" s="24"/>
      <c r="O34" s="25">
        <f t="shared" si="13"/>
        <v>0</v>
      </c>
      <c r="P34" s="26">
        <f t="shared" si="14"/>
        <v>0</v>
      </c>
      <c r="Q34" s="147">
        <f t="shared" si="15"/>
        <v>0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52"/>
      <c r="B35" s="152" t="str">
        <f t="shared" si="16"/>
        <v>NO</v>
      </c>
      <c r="C35" s="21"/>
      <c r="D35" s="34"/>
      <c r="E35" s="34"/>
      <c r="F35" s="23"/>
      <c r="G35" s="23"/>
      <c r="H35" s="23"/>
      <c r="I35" s="23"/>
      <c r="J35" s="23"/>
      <c r="K35" s="144"/>
      <c r="L35" s="144"/>
      <c r="M35" s="144"/>
      <c r="N35" s="24"/>
      <c r="O35" s="25">
        <f t="shared" ref="O35:O54" si="17">IF(P35=9,SUM(F35:N35)-SMALL(F35:N35,1)-SMALL(F35:N35,2),IF(P35=8,SUM(F35:N35)-SMALL(F35:N35,1),SUM(F35:N35)))</f>
        <v>0</v>
      </c>
      <c r="P35" s="26">
        <f t="shared" ref="P35:P54" si="18">COUNTA(F35:N35)</f>
        <v>0</v>
      </c>
      <c r="Q35" s="147">
        <f t="shared" ref="Q35:Q54" si="19">SUM(F35:N35)</f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2"/>
      <c r="B36" s="152" t="str">
        <f t="shared" si="16"/>
        <v>NO</v>
      </c>
      <c r="C36" s="21"/>
      <c r="D36" s="34"/>
      <c r="E36" s="34"/>
      <c r="F36" s="23"/>
      <c r="G36" s="23"/>
      <c r="H36" s="23"/>
      <c r="I36" s="23"/>
      <c r="J36" s="23"/>
      <c r="K36" s="144"/>
      <c r="L36" s="144"/>
      <c r="M36" s="144"/>
      <c r="N36" s="24"/>
      <c r="O36" s="25">
        <f t="shared" si="17"/>
        <v>0</v>
      </c>
      <c r="P36" s="26">
        <f t="shared" si="18"/>
        <v>0</v>
      </c>
      <c r="Q36" s="147">
        <f t="shared" si="19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2"/>
      <c r="B37" s="152" t="str">
        <f t="shared" si="16"/>
        <v>NO</v>
      </c>
      <c r="C37" s="21"/>
      <c r="D37" s="34"/>
      <c r="E37" s="34"/>
      <c r="F37" s="23"/>
      <c r="G37" s="23"/>
      <c r="H37" s="23"/>
      <c r="I37" s="23"/>
      <c r="J37" s="23"/>
      <c r="K37" s="144"/>
      <c r="L37" s="144"/>
      <c r="M37" s="144"/>
      <c r="N37" s="24"/>
      <c r="O37" s="25">
        <f t="shared" si="17"/>
        <v>0</v>
      </c>
      <c r="P37" s="26">
        <f t="shared" si="18"/>
        <v>0</v>
      </c>
      <c r="Q37" s="147">
        <f t="shared" si="19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2"/>
      <c r="B38" s="152" t="str">
        <f t="shared" si="16"/>
        <v>NO</v>
      </c>
      <c r="C38" s="21"/>
      <c r="D38" s="34"/>
      <c r="E38" s="34"/>
      <c r="F38" s="23"/>
      <c r="G38" s="23"/>
      <c r="H38" s="23"/>
      <c r="I38" s="23"/>
      <c r="J38" s="23"/>
      <c r="K38" s="144"/>
      <c r="L38" s="144"/>
      <c r="M38" s="144"/>
      <c r="N38" s="24"/>
      <c r="O38" s="25">
        <f t="shared" si="17"/>
        <v>0</v>
      </c>
      <c r="P38" s="26">
        <f t="shared" si="18"/>
        <v>0</v>
      </c>
      <c r="Q38" s="147">
        <f t="shared" si="19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2"/>
      <c r="B39" s="152" t="str">
        <f t="shared" si="16"/>
        <v>NO</v>
      </c>
      <c r="C39" s="21"/>
      <c r="D39" s="34"/>
      <c r="E39" s="34"/>
      <c r="F39" s="23"/>
      <c r="G39" s="23"/>
      <c r="H39" s="23"/>
      <c r="I39" s="23"/>
      <c r="J39" s="23"/>
      <c r="K39" s="144"/>
      <c r="L39" s="144"/>
      <c r="M39" s="144"/>
      <c r="N39" s="24"/>
      <c r="O39" s="25">
        <f t="shared" si="17"/>
        <v>0</v>
      </c>
      <c r="P39" s="26">
        <f t="shared" si="18"/>
        <v>0</v>
      </c>
      <c r="Q39" s="147">
        <f t="shared" si="19"/>
        <v>0</v>
      </c>
      <c r="R39" s="27"/>
      <c r="S39" s="28">
        <v>2015</v>
      </c>
      <c r="T39" s="29" t="s">
        <v>163</v>
      </c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2"/>
      <c r="B40" s="152" t="str">
        <f t="shared" si="16"/>
        <v>NO</v>
      </c>
      <c r="C40" s="21"/>
      <c r="D40" s="34"/>
      <c r="E40" s="34"/>
      <c r="F40" s="23"/>
      <c r="G40" s="23"/>
      <c r="H40" s="23"/>
      <c r="I40" s="23"/>
      <c r="J40" s="23"/>
      <c r="K40" s="144"/>
      <c r="L40" s="144"/>
      <c r="M40" s="144"/>
      <c r="N40" s="24"/>
      <c r="O40" s="25">
        <f t="shared" si="17"/>
        <v>0</v>
      </c>
      <c r="P40" s="26">
        <f t="shared" si="18"/>
        <v>0</v>
      </c>
      <c r="Q40" s="147">
        <f t="shared" si="19"/>
        <v>0</v>
      </c>
      <c r="R40" s="27"/>
      <c r="S40" s="28">
        <v>1886</v>
      </c>
      <c r="T40" s="29" t="s">
        <v>856</v>
      </c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2"/>
      <c r="B41" s="152" t="str">
        <f t="shared" si="16"/>
        <v>NO</v>
      </c>
      <c r="C41" s="21"/>
      <c r="D41" s="34"/>
      <c r="E41" s="34"/>
      <c r="F41" s="23"/>
      <c r="G41" s="23"/>
      <c r="H41" s="23"/>
      <c r="I41" s="23"/>
      <c r="J41" s="23"/>
      <c r="K41" s="144"/>
      <c r="L41" s="144"/>
      <c r="M41" s="144"/>
      <c r="N41" s="24"/>
      <c r="O41" s="25">
        <f t="shared" si="17"/>
        <v>0</v>
      </c>
      <c r="P41" s="26">
        <f t="shared" si="18"/>
        <v>0</v>
      </c>
      <c r="Q41" s="147">
        <f t="shared" si="19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2"/>
      <c r="B42" s="152" t="str">
        <f t="shared" si="16"/>
        <v>NO</v>
      </c>
      <c r="C42" s="21"/>
      <c r="D42" s="34"/>
      <c r="E42" s="34"/>
      <c r="F42" s="23"/>
      <c r="G42" s="23"/>
      <c r="H42" s="23"/>
      <c r="I42" s="23"/>
      <c r="J42" s="23"/>
      <c r="K42" s="144"/>
      <c r="L42" s="144"/>
      <c r="M42" s="144"/>
      <c r="N42" s="24"/>
      <c r="O42" s="25">
        <f t="shared" si="17"/>
        <v>0</v>
      </c>
      <c r="P42" s="26">
        <f t="shared" si="18"/>
        <v>0</v>
      </c>
      <c r="Q42" s="147">
        <f t="shared" si="19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2"/>
      <c r="B43" s="152" t="str">
        <f t="shared" si="16"/>
        <v>NO</v>
      </c>
      <c r="C43" s="21"/>
      <c r="D43" s="34"/>
      <c r="E43" s="34"/>
      <c r="F43" s="23"/>
      <c r="G43" s="23"/>
      <c r="H43" s="23"/>
      <c r="I43" s="23"/>
      <c r="J43" s="23"/>
      <c r="K43" s="144"/>
      <c r="L43" s="144"/>
      <c r="M43" s="144"/>
      <c r="N43" s="24"/>
      <c r="O43" s="25">
        <f t="shared" si="17"/>
        <v>0</v>
      </c>
      <c r="P43" s="26">
        <f t="shared" si="18"/>
        <v>0</v>
      </c>
      <c r="Q43" s="147">
        <f t="shared" si="19"/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2"/>
      <c r="B44" s="152" t="str">
        <f t="shared" si="16"/>
        <v>NO</v>
      </c>
      <c r="C44" s="21"/>
      <c r="D44" s="34"/>
      <c r="E44" s="34"/>
      <c r="F44" s="23"/>
      <c r="G44" s="23"/>
      <c r="H44" s="23"/>
      <c r="I44" s="23"/>
      <c r="J44" s="23"/>
      <c r="K44" s="144"/>
      <c r="L44" s="144"/>
      <c r="M44" s="144"/>
      <c r="N44" s="24"/>
      <c r="O44" s="25">
        <f t="shared" si="17"/>
        <v>0</v>
      </c>
      <c r="P44" s="26">
        <f t="shared" si="18"/>
        <v>0</v>
      </c>
      <c r="Q44" s="147">
        <f t="shared" si="19"/>
        <v>0</v>
      </c>
      <c r="R44" s="27"/>
      <c r="S44" s="28">
        <v>2199</v>
      </c>
      <c r="T44" s="145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2"/>
      <c r="B45" s="152" t="str">
        <f t="shared" si="16"/>
        <v>NO</v>
      </c>
      <c r="C45" s="21"/>
      <c r="D45" s="34"/>
      <c r="E45" s="34"/>
      <c r="F45" s="23"/>
      <c r="G45" s="23"/>
      <c r="H45" s="23"/>
      <c r="I45" s="23"/>
      <c r="J45" s="23"/>
      <c r="K45" s="144"/>
      <c r="L45" s="144"/>
      <c r="M45" s="144"/>
      <c r="N45" s="24"/>
      <c r="O45" s="25">
        <f t="shared" si="17"/>
        <v>0</v>
      </c>
      <c r="P45" s="26">
        <f t="shared" si="18"/>
        <v>0</v>
      </c>
      <c r="Q45" s="147">
        <f t="shared" si="19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2"/>
      <c r="B46" s="152" t="str">
        <f t="shared" si="16"/>
        <v>NO</v>
      </c>
      <c r="C46" s="21"/>
      <c r="D46" s="34"/>
      <c r="E46" s="34"/>
      <c r="F46" s="23"/>
      <c r="G46" s="23"/>
      <c r="H46" s="23"/>
      <c r="I46" s="23"/>
      <c r="J46" s="23"/>
      <c r="K46" s="144"/>
      <c r="L46" s="144"/>
      <c r="M46" s="144"/>
      <c r="N46" s="24"/>
      <c r="O46" s="25">
        <f t="shared" si="17"/>
        <v>0</v>
      </c>
      <c r="P46" s="26">
        <f t="shared" si="18"/>
        <v>0</v>
      </c>
      <c r="Q46" s="147">
        <f t="shared" si="19"/>
        <v>0</v>
      </c>
      <c r="R46" s="35"/>
      <c r="S46" s="28">
        <v>2057</v>
      </c>
      <c r="T46" s="29" t="s">
        <v>56</v>
      </c>
      <c r="U46" s="30">
        <f t="shared" si="0"/>
        <v>0</v>
      </c>
      <c r="V46" s="36"/>
      <c r="W46" s="32">
        <f t="shared" si="1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52"/>
      <c r="B47" s="152" t="str">
        <f t="shared" si="16"/>
        <v>NO</v>
      </c>
      <c r="C47" s="21"/>
      <c r="D47" s="34"/>
      <c r="E47" s="34"/>
      <c r="F47" s="23"/>
      <c r="G47" s="23"/>
      <c r="H47" s="23"/>
      <c r="I47" s="23"/>
      <c r="J47" s="23"/>
      <c r="K47" s="144"/>
      <c r="L47" s="144"/>
      <c r="M47" s="144"/>
      <c r="N47" s="24"/>
      <c r="O47" s="25">
        <f t="shared" si="17"/>
        <v>0</v>
      </c>
      <c r="P47" s="26">
        <f t="shared" si="18"/>
        <v>0</v>
      </c>
      <c r="Q47" s="147">
        <f t="shared" si="19"/>
        <v>0</v>
      </c>
      <c r="R47" s="35"/>
      <c r="S47" s="28">
        <v>2069</v>
      </c>
      <c r="T47" s="29" t="s">
        <v>57</v>
      </c>
      <c r="U47" s="30">
        <f t="shared" si="0"/>
        <v>0</v>
      </c>
      <c r="V47" s="37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2"/>
      <c r="B48" s="152" t="str">
        <f t="shared" si="16"/>
        <v>NO</v>
      </c>
      <c r="C48" s="21"/>
      <c r="D48" s="34"/>
      <c r="E48" s="34"/>
      <c r="F48" s="23"/>
      <c r="G48" s="23"/>
      <c r="H48" s="23"/>
      <c r="I48" s="23"/>
      <c r="J48" s="23"/>
      <c r="K48" s="144"/>
      <c r="L48" s="144"/>
      <c r="M48" s="144"/>
      <c r="N48" s="24"/>
      <c r="O48" s="25">
        <f t="shared" si="17"/>
        <v>0</v>
      </c>
      <c r="P48" s="26">
        <f t="shared" si="18"/>
        <v>0</v>
      </c>
      <c r="Q48" s="147">
        <f t="shared" si="19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7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2"/>
      <c r="B49" s="152" t="str">
        <f t="shared" si="16"/>
        <v>NO</v>
      </c>
      <c r="C49" s="21"/>
      <c r="D49" s="34"/>
      <c r="E49" s="34"/>
      <c r="F49" s="23"/>
      <c r="G49" s="23"/>
      <c r="H49" s="23"/>
      <c r="I49" s="23"/>
      <c r="J49" s="23"/>
      <c r="K49" s="144"/>
      <c r="L49" s="144"/>
      <c r="M49" s="144"/>
      <c r="N49" s="24"/>
      <c r="O49" s="25">
        <f t="shared" si="17"/>
        <v>0</v>
      </c>
      <c r="P49" s="26">
        <f t="shared" si="18"/>
        <v>0</v>
      </c>
      <c r="Q49" s="147">
        <f t="shared" si="19"/>
        <v>0</v>
      </c>
      <c r="R49" s="19"/>
      <c r="S49" s="28">
        <v>2029</v>
      </c>
      <c r="T49" s="29" t="s">
        <v>59</v>
      </c>
      <c r="U49" s="30">
        <f t="shared" si="0"/>
        <v>0</v>
      </c>
      <c r="V49" s="40"/>
      <c r="W49" s="32">
        <f t="shared" si="1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52"/>
      <c r="B50" s="152" t="str">
        <f t="shared" si="16"/>
        <v>NO</v>
      </c>
      <c r="C50" s="21"/>
      <c r="D50" s="34"/>
      <c r="E50" s="34"/>
      <c r="F50" s="23"/>
      <c r="G50" s="23"/>
      <c r="H50" s="23"/>
      <c r="I50" s="23"/>
      <c r="J50" s="23"/>
      <c r="K50" s="144"/>
      <c r="L50" s="144"/>
      <c r="M50" s="144"/>
      <c r="N50" s="24"/>
      <c r="O50" s="25">
        <f t="shared" si="17"/>
        <v>0</v>
      </c>
      <c r="P50" s="26">
        <f t="shared" si="18"/>
        <v>0</v>
      </c>
      <c r="Q50" s="147">
        <f t="shared" si="19"/>
        <v>0</v>
      </c>
      <c r="R50" s="19"/>
      <c r="S50" s="28">
        <v>2027</v>
      </c>
      <c r="T50" s="29" t="s">
        <v>20</v>
      </c>
      <c r="U50" s="30">
        <f t="shared" si="0"/>
        <v>0</v>
      </c>
      <c r="V50" s="6"/>
      <c r="W50" s="32">
        <f t="shared" si="1"/>
        <v>0</v>
      </c>
      <c r="X50" s="6"/>
      <c r="Y50" s="6"/>
      <c r="Z50" s="6"/>
      <c r="AA50" s="6"/>
      <c r="AB50" s="6"/>
    </row>
    <row r="51" spans="1:28" ht="29.1" customHeight="1" thickBot="1" x14ac:dyDescent="0.4">
      <c r="A51" s="152"/>
      <c r="B51" s="152" t="str">
        <f t="shared" si="16"/>
        <v>NO</v>
      </c>
      <c r="C51" s="21"/>
      <c r="D51" s="34"/>
      <c r="E51" s="34"/>
      <c r="F51" s="23"/>
      <c r="G51" s="23"/>
      <c r="H51" s="23"/>
      <c r="I51" s="23"/>
      <c r="J51" s="23"/>
      <c r="K51" s="144"/>
      <c r="L51" s="144"/>
      <c r="M51" s="144"/>
      <c r="N51" s="24"/>
      <c r="O51" s="25">
        <f t="shared" si="17"/>
        <v>0</v>
      </c>
      <c r="P51" s="26">
        <f t="shared" si="18"/>
        <v>0</v>
      </c>
      <c r="Q51" s="147">
        <f t="shared" si="19"/>
        <v>0</v>
      </c>
      <c r="R51" s="19"/>
      <c r="S51" s="28">
        <v>1862</v>
      </c>
      <c r="T51" s="29" t="s">
        <v>60</v>
      </c>
      <c r="U51" s="30">
        <f t="shared" si="0"/>
        <v>0</v>
      </c>
      <c r="V51" s="6"/>
      <c r="W51" s="32">
        <f t="shared" si="1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52"/>
      <c r="B52" s="152" t="str">
        <f t="shared" si="16"/>
        <v>NO</v>
      </c>
      <c r="C52" s="21"/>
      <c r="D52" s="34"/>
      <c r="E52" s="34"/>
      <c r="F52" s="23"/>
      <c r="G52" s="23"/>
      <c r="H52" s="23"/>
      <c r="I52" s="23"/>
      <c r="J52" s="23"/>
      <c r="K52" s="144"/>
      <c r="L52" s="144"/>
      <c r="M52" s="144"/>
      <c r="N52" s="24"/>
      <c r="O52" s="25">
        <f t="shared" si="17"/>
        <v>0</v>
      </c>
      <c r="P52" s="26">
        <f t="shared" si="18"/>
        <v>0</v>
      </c>
      <c r="Q52" s="147">
        <f t="shared" si="19"/>
        <v>0</v>
      </c>
      <c r="R52" s="19"/>
      <c r="S52" s="28">
        <v>1132</v>
      </c>
      <c r="T52" s="29" t="s">
        <v>61</v>
      </c>
      <c r="U52" s="30">
        <f t="shared" si="0"/>
        <v>0</v>
      </c>
      <c r="V52" s="6"/>
      <c r="W52" s="32">
        <f t="shared" si="1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52"/>
      <c r="B53" s="152" t="str">
        <f t="shared" si="16"/>
        <v>NO</v>
      </c>
      <c r="C53" s="21"/>
      <c r="D53" s="34"/>
      <c r="E53" s="34"/>
      <c r="F53" s="23"/>
      <c r="G53" s="23"/>
      <c r="H53" s="23"/>
      <c r="I53" s="23"/>
      <c r="J53" s="23"/>
      <c r="K53" s="144"/>
      <c r="L53" s="144"/>
      <c r="M53" s="144"/>
      <c r="N53" s="24"/>
      <c r="O53" s="25">
        <f t="shared" si="17"/>
        <v>0</v>
      </c>
      <c r="P53" s="26">
        <f t="shared" si="18"/>
        <v>0</v>
      </c>
      <c r="Q53" s="147">
        <f t="shared" si="19"/>
        <v>0</v>
      </c>
      <c r="R53" s="19"/>
      <c r="S53" s="28">
        <v>1988</v>
      </c>
      <c r="T53" s="29" t="s">
        <v>62</v>
      </c>
      <c r="U53" s="30">
        <f t="shared" si="0"/>
        <v>0</v>
      </c>
      <c r="V53" s="6"/>
      <c r="W53" s="32">
        <f t="shared" si="1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52"/>
      <c r="B54" s="152" t="str">
        <f t="shared" si="16"/>
        <v>NO</v>
      </c>
      <c r="C54" s="21"/>
      <c r="D54" s="34"/>
      <c r="E54" s="34"/>
      <c r="F54" s="23"/>
      <c r="G54" s="23"/>
      <c r="H54" s="23"/>
      <c r="I54" s="23"/>
      <c r="J54" s="23"/>
      <c r="K54" s="144"/>
      <c r="L54" s="144"/>
      <c r="M54" s="144"/>
      <c r="N54" s="24"/>
      <c r="O54" s="25">
        <f t="shared" si="17"/>
        <v>0</v>
      </c>
      <c r="P54" s="26">
        <f t="shared" si="18"/>
        <v>0</v>
      </c>
      <c r="Q54" s="147">
        <f t="shared" si="19"/>
        <v>0</v>
      </c>
      <c r="R54" s="19"/>
      <c r="S54" s="28">
        <v>1172</v>
      </c>
      <c r="T54" s="29" t="s">
        <v>161</v>
      </c>
      <c r="U54" s="30">
        <f t="shared" si="0"/>
        <v>0</v>
      </c>
      <c r="V54" s="6"/>
      <c r="W54" s="32">
        <f t="shared" si="1"/>
        <v>0</v>
      </c>
      <c r="X54" s="6"/>
      <c r="Y54" s="6"/>
      <c r="Z54" s="6"/>
      <c r="AA54" s="6"/>
      <c r="AB54" s="6"/>
    </row>
    <row r="55" spans="1:28" ht="28.35" customHeight="1" thickBot="1" x14ac:dyDescent="0.45">
      <c r="A55" s="42"/>
      <c r="B55" s="42">
        <f>COUNTIF(B3:B54,"SI")</f>
        <v>7</v>
      </c>
      <c r="C55" s="42">
        <f>COUNTA(C3:C54)</f>
        <v>7</v>
      </c>
      <c r="D55" s="43"/>
      <c r="E55" s="43"/>
      <c r="F55" s="42">
        <f t="shared" ref="F55:N55" si="20">COUNTA(F3:F54)</f>
        <v>7</v>
      </c>
      <c r="G55" s="42">
        <f t="shared" si="20"/>
        <v>5</v>
      </c>
      <c r="H55" s="42">
        <f t="shared" si="20"/>
        <v>4</v>
      </c>
      <c r="I55" s="42">
        <f t="shared" si="20"/>
        <v>0</v>
      </c>
      <c r="J55" s="42">
        <f t="shared" si="20"/>
        <v>0</v>
      </c>
      <c r="K55" s="42">
        <f t="shared" si="20"/>
        <v>0</v>
      </c>
      <c r="L55" s="42">
        <f t="shared" si="20"/>
        <v>0</v>
      </c>
      <c r="M55" s="42">
        <f t="shared" si="20"/>
        <v>0</v>
      </c>
      <c r="N55" s="42">
        <f t="shared" si="20"/>
        <v>0</v>
      </c>
      <c r="O55" s="45">
        <f>SUM(O3:O54)</f>
        <v>192</v>
      </c>
      <c r="P55" s="46"/>
      <c r="Q55" s="26">
        <f>SUM(Q3:Q54)</f>
        <v>180</v>
      </c>
      <c r="R55" s="19"/>
      <c r="S55" s="28"/>
      <c r="T55" s="29"/>
      <c r="U55" s="30">
        <f t="shared" si="0"/>
        <v>0</v>
      </c>
      <c r="V55" s="6"/>
      <c r="W55" s="32">
        <f t="shared" si="1"/>
        <v>0</v>
      </c>
      <c r="X55" s="6"/>
      <c r="Y55" s="6"/>
      <c r="Z55" s="6"/>
      <c r="AA55" s="6"/>
      <c r="AB55" s="6"/>
    </row>
    <row r="56" spans="1:28" ht="27.75" customHeight="1" thickBot="1" x14ac:dyDescent="0.4">
      <c r="A56" s="6"/>
      <c r="B56" s="6"/>
      <c r="C56" s="6"/>
      <c r="D56" s="167"/>
      <c r="E56" s="6"/>
      <c r="F56" s="6"/>
      <c r="G56" s="6"/>
      <c r="H56" s="6"/>
      <c r="I56" s="6"/>
      <c r="J56" s="6"/>
      <c r="K56" s="6"/>
      <c r="L56" s="6"/>
      <c r="M56" s="6"/>
      <c r="N56" s="6"/>
      <c r="O56" s="47"/>
      <c r="P56" s="6"/>
      <c r="Q56" s="47"/>
      <c r="R56" s="6"/>
      <c r="S56" s="28"/>
      <c r="T56" s="29"/>
      <c r="U56" s="30">
        <f t="shared" si="0"/>
        <v>0</v>
      </c>
      <c r="V56" s="6"/>
      <c r="W56" s="32">
        <f t="shared" si="1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16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0"/>
        <v>0</v>
      </c>
      <c r="V57" s="6"/>
      <c r="W57" s="32">
        <f t="shared" si="1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167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0"/>
        <v>0</v>
      </c>
      <c r="V58" s="6"/>
      <c r="W58" s="32">
        <f t="shared" si="1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16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45" t="s">
        <v>118</v>
      </c>
      <c r="U59" s="30">
        <f t="shared" si="0"/>
        <v>0</v>
      </c>
      <c r="V59" s="6"/>
      <c r="W59" s="32">
        <f t="shared" si="1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16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0"/>
        <v>0</v>
      </c>
      <c r="V60" s="6"/>
      <c r="W60" s="32">
        <f t="shared" si="1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16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0"/>
        <v>0</v>
      </c>
      <c r="V61" s="6"/>
      <c r="W61" s="32">
        <f t="shared" si="1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16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45" t="s">
        <v>108</v>
      </c>
      <c r="U62" s="30">
        <f t="shared" si="0"/>
        <v>0</v>
      </c>
      <c r="V62" s="6"/>
      <c r="W62" s="32">
        <f t="shared" si="1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16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2612</v>
      </c>
      <c r="T63" s="29" t="s">
        <v>227</v>
      </c>
      <c r="U63" s="30">
        <f t="shared" si="0"/>
        <v>36</v>
      </c>
      <c r="V63" s="6"/>
      <c r="W63" s="32">
        <f t="shared" si="1"/>
        <v>36</v>
      </c>
      <c r="X63" s="6"/>
      <c r="Y63" s="6"/>
      <c r="Z63" s="6"/>
      <c r="AA63" s="6"/>
      <c r="AB63" s="6"/>
    </row>
    <row r="64" spans="1:28" ht="27.75" customHeight="1" thickBot="1" x14ac:dyDescent="0.4">
      <c r="A64" s="6"/>
      <c r="B64" s="6"/>
      <c r="C64" s="6"/>
      <c r="D64" s="16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6"/>
      <c r="W64" s="32">
        <f t="shared" si="1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167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180</v>
      </c>
      <c r="V65" s="6"/>
      <c r="W65" s="41">
        <f>SUM(W3:W64)</f>
        <v>192</v>
      </c>
      <c r="X65" s="6"/>
      <c r="Y65" s="6"/>
      <c r="Z65" s="6"/>
      <c r="AA65" s="6"/>
      <c r="AB65" s="6"/>
    </row>
    <row r="66" spans="1:28" ht="15" x14ac:dyDescent="0.2">
      <c r="A66" s="6"/>
      <c r="B66" s="6"/>
      <c r="C66" s="6"/>
      <c r="D66" s="167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183"/>
      <c r="B67" s="6"/>
      <c r="C67" s="48"/>
      <c r="D67" s="16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50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187"/>
      <c r="B68" s="6"/>
      <c r="C68" s="51"/>
      <c r="D68" s="169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187"/>
      <c r="B69" s="6"/>
      <c r="C69" s="51"/>
      <c r="D69" s="169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3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187"/>
      <c r="B70" s="6"/>
      <c r="C70" s="51"/>
      <c r="D70" s="169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187"/>
      <c r="B71" s="6"/>
      <c r="C71" s="51"/>
      <c r="D71" s="169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3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187"/>
      <c r="B72" s="6"/>
      <c r="C72" s="51"/>
      <c r="D72" s="169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3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187"/>
      <c r="B73" s="6"/>
      <c r="C73" s="51"/>
      <c r="D73" s="169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3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187"/>
      <c r="B74" s="6"/>
      <c r="C74" s="51"/>
      <c r="D74" s="169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3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187"/>
      <c r="B75" s="6"/>
      <c r="C75" s="51"/>
      <c r="D75" s="169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3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187"/>
      <c r="B76" s="6"/>
      <c r="C76" s="51"/>
      <c r="D76" s="169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3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187"/>
      <c r="B77" s="6"/>
      <c r="C77" s="51"/>
      <c r="D77" s="169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3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187"/>
      <c r="B78" s="6"/>
      <c r="C78" s="51"/>
      <c r="D78" s="169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3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187"/>
      <c r="B79" s="6"/>
      <c r="C79" s="51"/>
      <c r="D79" s="169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3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187"/>
      <c r="B80" s="6"/>
      <c r="C80" s="51"/>
      <c r="D80" s="169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3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187"/>
      <c r="B81" s="6"/>
      <c r="C81" s="51"/>
      <c r="D81" s="169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3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187"/>
      <c r="B82" s="6"/>
      <c r="C82" s="51"/>
      <c r="D82" s="169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3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6" customHeight="1" x14ac:dyDescent="0.2">
      <c r="A83" s="187"/>
      <c r="B83" s="6"/>
      <c r="C83" s="51"/>
      <c r="D83" s="169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3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6" customHeight="1" x14ac:dyDescent="0.2">
      <c r="A84" s="187"/>
      <c r="B84" s="6"/>
      <c r="C84" s="51"/>
      <c r="D84" s="169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3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6" customHeight="1" x14ac:dyDescent="0.2">
      <c r="A85" s="187"/>
      <c r="B85" s="6"/>
      <c r="C85" s="51"/>
      <c r="D85" s="169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3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6" customHeight="1" x14ac:dyDescent="0.2">
      <c r="A86" s="187"/>
      <c r="B86" s="6"/>
      <c r="C86" s="51"/>
      <c r="D86" s="169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3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187"/>
      <c r="B87" s="6"/>
      <c r="C87" s="51"/>
      <c r="D87" s="169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3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.6" customHeight="1" x14ac:dyDescent="0.2">
      <c r="A88" s="187"/>
      <c r="B88" s="6"/>
      <c r="C88" s="51"/>
      <c r="D88" s="169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3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5.6" customHeight="1" x14ac:dyDescent="0.2">
      <c r="A89" s="187"/>
      <c r="B89" s="6"/>
      <c r="C89" s="51"/>
      <c r="D89" s="169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3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5.6" customHeight="1" x14ac:dyDescent="0.2">
      <c r="A90" s="187"/>
      <c r="B90" s="6"/>
      <c r="C90" s="51"/>
      <c r="D90" s="169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3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5.6" customHeight="1" x14ac:dyDescent="0.2">
      <c r="A91" s="187"/>
      <c r="B91" s="6"/>
      <c r="C91" s="51"/>
      <c r="D91" s="169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3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5.6" customHeight="1" x14ac:dyDescent="0.2">
      <c r="A92" s="184"/>
      <c r="B92" s="6"/>
      <c r="C92" s="54"/>
      <c r="D92" s="170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8.600000000000001" customHeight="1" x14ac:dyDescent="0.2">
      <c r="S93" s="6"/>
      <c r="T93" s="6"/>
      <c r="U93" s="6"/>
      <c r="V93" s="6"/>
      <c r="W93" s="6"/>
    </row>
  </sheetData>
  <sortState xmlns:xlrd2="http://schemas.microsoft.com/office/spreadsheetml/2017/richdata2" ref="A3:Q9">
    <sortCondition descending="1" ref="O3:O9"/>
  </sortState>
  <mergeCells count="1">
    <mergeCell ref="B1:G1"/>
  </mergeCells>
  <phoneticPr fontId="20" type="noConversion"/>
  <conditionalFormatting sqref="A3:B54">
    <cfRule type="containsText" dxfId="33" priority="1" stopIfTrue="1" operator="containsText" text="SI">
      <formula>NOT(ISERROR(SEARCH("SI",A3)))</formula>
    </cfRule>
    <cfRule type="containsText" dxfId="3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E7" sqref="E7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2.7109375" style="1" bestFit="1" customWidth="1"/>
    <col min="4" max="4" width="12.42578125" style="171" customWidth="1"/>
    <col min="5" max="5" width="66.7109375" style="1" customWidth="1"/>
    <col min="6" max="6" width="23.140625" style="1" customWidth="1"/>
    <col min="7" max="12" width="23" style="1" customWidth="1"/>
    <col min="13" max="14" width="23.42578125" style="1" customWidth="1"/>
    <col min="15" max="15" width="22.42578125" style="1" customWidth="1"/>
    <col min="16" max="16" width="13.42578125" style="1" customWidth="1"/>
    <col min="17" max="17" width="28.710937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28515625" style="1" customWidth="1"/>
    <col min="24" max="25" width="11.42578125" style="1" customWidth="1"/>
    <col min="26" max="26" width="38" style="1" customWidth="1"/>
    <col min="27" max="27" width="11.42578125" style="1" customWidth="1"/>
    <col min="28" max="28" width="45.42578125" style="1" customWidth="1"/>
    <col min="29" max="260" width="11.42578125" style="1" customWidth="1"/>
  </cols>
  <sheetData>
    <row r="1" spans="1:28" ht="28.5" customHeight="1" thickBot="1" x14ac:dyDescent="0.45">
      <c r="A1"/>
      <c r="B1" s="255" t="s">
        <v>80</v>
      </c>
      <c r="C1" s="256"/>
      <c r="D1" s="256"/>
      <c r="E1" s="256"/>
      <c r="F1" s="256"/>
      <c r="G1" s="257"/>
      <c r="H1" s="57"/>
      <c r="I1" s="58"/>
      <c r="J1" s="58"/>
      <c r="K1" s="58"/>
      <c r="L1" s="58"/>
      <c r="M1" s="58"/>
      <c r="N1" s="58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60" t="s">
        <v>183</v>
      </c>
      <c r="B2" s="8" t="s">
        <v>69</v>
      </c>
      <c r="C2" s="160" t="s">
        <v>1</v>
      </c>
      <c r="D2" s="177" t="s">
        <v>70</v>
      </c>
      <c r="E2" s="160" t="s">
        <v>3</v>
      </c>
      <c r="F2" s="9" t="s">
        <v>290</v>
      </c>
      <c r="G2" s="9" t="s">
        <v>788</v>
      </c>
      <c r="H2" s="9" t="s">
        <v>860</v>
      </c>
      <c r="I2" s="9" t="s">
        <v>222</v>
      </c>
      <c r="J2" s="9" t="s">
        <v>223</v>
      </c>
      <c r="K2" s="9" t="s">
        <v>224</v>
      </c>
      <c r="L2" s="9" t="s">
        <v>225</v>
      </c>
      <c r="M2" s="9" t="s">
        <v>226</v>
      </c>
      <c r="N2" s="10" t="s">
        <v>159</v>
      </c>
      <c r="O2" s="11" t="s">
        <v>4</v>
      </c>
      <c r="P2" s="12" t="s">
        <v>5</v>
      </c>
      <c r="Q2" s="12" t="s">
        <v>6</v>
      </c>
      <c r="R2" s="7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7" thickBot="1" x14ac:dyDescent="0.45">
      <c r="A3" s="185" t="s">
        <v>519</v>
      </c>
      <c r="B3" s="152" t="s">
        <v>146</v>
      </c>
      <c r="C3" s="175" t="s">
        <v>543</v>
      </c>
      <c r="D3" s="175">
        <v>2271</v>
      </c>
      <c r="E3" s="175" t="s">
        <v>349</v>
      </c>
      <c r="F3" s="162">
        <v>90</v>
      </c>
      <c r="G3" s="162">
        <v>80</v>
      </c>
      <c r="H3" s="23">
        <v>90</v>
      </c>
      <c r="I3" s="23"/>
      <c r="J3" s="166"/>
      <c r="K3" s="166"/>
      <c r="L3" s="166"/>
      <c r="M3" s="165"/>
      <c r="N3" s="158"/>
      <c r="O3" s="25">
        <f>IF(P3=9,SUM(F3:N3)-SMALL(F3:N3,1)-SMALL(F3:N3,2),IF(P3=8,SUM(F3:N3)-SMALL(F3:N3,1),SUM(F3:N3)))</f>
        <v>260</v>
      </c>
      <c r="P3" s="26">
        <f>COUNTA(F3:N3)</f>
        <v>3</v>
      </c>
      <c r="Q3" s="147">
        <f>SUM(F3:N3)</f>
        <v>260</v>
      </c>
      <c r="R3" s="27"/>
      <c r="S3" s="28">
        <v>1213</v>
      </c>
      <c r="T3" s="29" t="s">
        <v>114</v>
      </c>
      <c r="U3" s="30">
        <f t="shared" ref="U3:U34" si="0">SUMIF($D$3:$D$59,S3,$Q$3:$Q$59)</f>
        <v>0</v>
      </c>
      <c r="V3" s="31"/>
      <c r="W3" s="32">
        <f t="shared" ref="W3:W34" si="1">SUMIF($D$3:$D$59,S3,$O$3:$O$59)</f>
        <v>0</v>
      </c>
      <c r="X3" s="19"/>
      <c r="Y3" s="33"/>
      <c r="Z3" s="33"/>
      <c r="AA3" s="33"/>
      <c r="AB3" s="33"/>
    </row>
    <row r="4" spans="1:28" ht="29.1" customHeight="1" thickBot="1" x14ac:dyDescent="0.4">
      <c r="A4" s="185" t="s">
        <v>522</v>
      </c>
      <c r="B4" s="152" t="s">
        <v>146</v>
      </c>
      <c r="C4" s="175" t="s">
        <v>546</v>
      </c>
      <c r="D4" s="175">
        <v>2144</v>
      </c>
      <c r="E4" s="175" t="s">
        <v>144</v>
      </c>
      <c r="F4" s="153">
        <v>50</v>
      </c>
      <c r="G4" s="162">
        <v>100</v>
      </c>
      <c r="H4" s="23">
        <v>50</v>
      </c>
      <c r="I4" s="23"/>
      <c r="J4" s="166"/>
      <c r="K4" s="166"/>
      <c r="L4" s="166"/>
      <c r="M4" s="23"/>
      <c r="N4" s="24"/>
      <c r="O4" s="25">
        <f>IF(P4=9,SUM(F4:N4)-SMALL(F4:N4,1)-SMALL(F4:N4,2),IF(P4=8,SUM(F4:N4)-SMALL(F4:N4,1),SUM(F4:N4)))</f>
        <v>200</v>
      </c>
      <c r="P4" s="26">
        <f>COUNTA(F4:N4)</f>
        <v>3</v>
      </c>
      <c r="Q4" s="147">
        <f>SUM(F4:N4)</f>
        <v>200</v>
      </c>
      <c r="R4" s="27"/>
      <c r="S4" s="28">
        <v>2310</v>
      </c>
      <c r="T4" s="29" t="s">
        <v>140</v>
      </c>
      <c r="U4" s="30">
        <f t="shared" si="0"/>
        <v>0</v>
      </c>
      <c r="V4" s="31"/>
      <c r="W4" s="32">
        <f t="shared" si="1"/>
        <v>0</v>
      </c>
      <c r="X4" s="19"/>
      <c r="Y4" s="33"/>
      <c r="Z4" s="33"/>
      <c r="AA4" s="33"/>
      <c r="AB4" s="33"/>
    </row>
    <row r="5" spans="1:28" ht="29.1" customHeight="1" thickBot="1" x14ac:dyDescent="0.4">
      <c r="A5" s="185" t="s">
        <v>523</v>
      </c>
      <c r="B5" s="152" t="s">
        <v>146</v>
      </c>
      <c r="C5" s="175" t="s">
        <v>547</v>
      </c>
      <c r="D5" s="175">
        <v>2144</v>
      </c>
      <c r="E5" s="175" t="s">
        <v>144</v>
      </c>
      <c r="F5" s="153">
        <v>40</v>
      </c>
      <c r="G5" s="162">
        <v>60</v>
      </c>
      <c r="H5" s="23">
        <v>100</v>
      </c>
      <c r="I5" s="23"/>
      <c r="J5" s="166"/>
      <c r="K5" s="166"/>
      <c r="L5" s="166"/>
      <c r="M5" s="23"/>
      <c r="N5" s="24"/>
      <c r="O5" s="25">
        <f>IF(P5=9,SUM(F5:N5)-SMALL(F5:N5,1)-SMALL(F5:N5,2),IF(P5=8,SUM(F5:N5)-SMALL(F5:N5,1),SUM(F5:N5)))</f>
        <v>200</v>
      </c>
      <c r="P5" s="26">
        <f>COUNTA(F5:N5)</f>
        <v>3</v>
      </c>
      <c r="Q5" s="147">
        <f>SUM(F5:N5)</f>
        <v>200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85" t="s">
        <v>527</v>
      </c>
      <c r="B6" s="152" t="s">
        <v>146</v>
      </c>
      <c r="C6" s="175" t="s">
        <v>551</v>
      </c>
      <c r="D6" s="175">
        <v>2612</v>
      </c>
      <c r="E6" s="175" t="s">
        <v>285</v>
      </c>
      <c r="F6" s="153">
        <v>12</v>
      </c>
      <c r="G6" s="162">
        <v>90</v>
      </c>
      <c r="H6" s="23">
        <v>80</v>
      </c>
      <c r="I6" s="23"/>
      <c r="J6" s="166"/>
      <c r="K6" s="166"/>
      <c r="L6" s="166"/>
      <c r="M6" s="23"/>
      <c r="N6" s="24"/>
      <c r="O6" s="25">
        <f>IF(P6=9,SUM(F6:N6)-SMALL(F6:N6,1)-SMALL(F6:N6,2),IF(P6=8,SUM(F6:N6)-SMALL(F6:N6,1),SUM(F6:N6)))</f>
        <v>182</v>
      </c>
      <c r="P6" s="26">
        <f>COUNTA(F6:N6)</f>
        <v>3</v>
      </c>
      <c r="Q6" s="147">
        <f>SUM(F6:N6)</f>
        <v>182</v>
      </c>
      <c r="R6" s="27"/>
      <c r="S6" s="28">
        <v>1180</v>
      </c>
      <c r="T6" s="29" t="s">
        <v>14</v>
      </c>
      <c r="U6" s="30">
        <f t="shared" si="0"/>
        <v>226</v>
      </c>
      <c r="V6" s="31"/>
      <c r="W6" s="32">
        <f t="shared" si="1"/>
        <v>226</v>
      </c>
      <c r="X6" s="19"/>
      <c r="Y6" s="33"/>
      <c r="Z6" s="33"/>
      <c r="AA6" s="33"/>
      <c r="AB6" s="33"/>
    </row>
    <row r="7" spans="1:28" ht="29.1" customHeight="1" thickBot="1" x14ac:dyDescent="0.4">
      <c r="A7" s="185" t="s">
        <v>518</v>
      </c>
      <c r="B7" s="152" t="s">
        <v>146</v>
      </c>
      <c r="C7" s="175" t="s">
        <v>542</v>
      </c>
      <c r="D7" s="175">
        <v>10</v>
      </c>
      <c r="E7" s="175" t="s">
        <v>289</v>
      </c>
      <c r="F7" s="153">
        <v>100</v>
      </c>
      <c r="G7" s="162">
        <v>40</v>
      </c>
      <c r="H7" s="23">
        <v>40</v>
      </c>
      <c r="I7" s="23"/>
      <c r="J7" s="166"/>
      <c r="K7" s="166"/>
      <c r="L7" s="166"/>
      <c r="M7" s="23"/>
      <c r="N7" s="24"/>
      <c r="O7" s="25">
        <f>IF(P7=9,SUM(F7:N7)-SMALL(F7:N7,1)-SMALL(F7:N7,2),IF(P7=8,SUM(F7:N7)-SMALL(F7:N7,1),SUM(F7:N7)))</f>
        <v>180</v>
      </c>
      <c r="P7" s="26">
        <f>COUNTA(F7:N7)</f>
        <v>3</v>
      </c>
      <c r="Q7" s="147">
        <f>SUM(F7:N7)</f>
        <v>180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85" t="s">
        <v>520</v>
      </c>
      <c r="B8" s="152" t="s">
        <v>146</v>
      </c>
      <c r="C8" s="175" t="s">
        <v>544</v>
      </c>
      <c r="D8" s="175">
        <v>2612</v>
      </c>
      <c r="E8" s="175" t="s">
        <v>285</v>
      </c>
      <c r="F8" s="153">
        <v>80</v>
      </c>
      <c r="G8" s="162">
        <v>7</v>
      </c>
      <c r="H8" s="23">
        <v>60</v>
      </c>
      <c r="I8" s="23"/>
      <c r="J8" s="166"/>
      <c r="K8" s="166"/>
      <c r="L8" s="166"/>
      <c r="M8" s="23"/>
      <c r="N8" s="24"/>
      <c r="O8" s="25">
        <f>IF(P8=9,SUM(F8:N8)-SMALL(F8:N8,1)-SMALL(F8:N8,2),IF(P8=8,SUM(F8:N8)-SMALL(F8:N8,1),SUM(F8:N8)))</f>
        <v>147</v>
      </c>
      <c r="P8" s="26">
        <f>COUNTA(F8:N8)</f>
        <v>3</v>
      </c>
      <c r="Q8" s="147">
        <f>SUM(F8:N8)</f>
        <v>147</v>
      </c>
      <c r="R8" s="27"/>
      <c r="S8" s="28">
        <v>10</v>
      </c>
      <c r="T8" s="29" t="s">
        <v>16</v>
      </c>
      <c r="U8" s="30">
        <f t="shared" si="0"/>
        <v>247</v>
      </c>
      <c r="V8" s="31"/>
      <c r="W8" s="32">
        <f t="shared" si="1"/>
        <v>247</v>
      </c>
      <c r="X8" s="19"/>
      <c r="Y8" s="33"/>
      <c r="Z8" s="33"/>
      <c r="AA8" s="33"/>
      <c r="AB8" s="33"/>
    </row>
    <row r="9" spans="1:28" ht="29.1" customHeight="1" thickBot="1" x14ac:dyDescent="0.45">
      <c r="A9" s="185" t="s">
        <v>525</v>
      </c>
      <c r="B9" s="152" t="s">
        <v>146</v>
      </c>
      <c r="C9" s="175" t="s">
        <v>549</v>
      </c>
      <c r="D9" s="175">
        <v>1180</v>
      </c>
      <c r="E9" s="175" t="s">
        <v>286</v>
      </c>
      <c r="F9" s="162">
        <v>20</v>
      </c>
      <c r="G9" s="162">
        <v>50</v>
      </c>
      <c r="H9" s="23">
        <v>15</v>
      </c>
      <c r="I9" s="23"/>
      <c r="J9" s="166"/>
      <c r="K9" s="166"/>
      <c r="L9" s="166"/>
      <c r="M9" s="165"/>
      <c r="N9" s="158"/>
      <c r="O9" s="25">
        <f>IF(P9=9,SUM(F9:N9)-SMALL(F9:N9,1)-SMALL(F9:N9,2),IF(P9=8,SUM(F9:N9)-SMALL(F9:N9,1),SUM(F9:N9)))</f>
        <v>85</v>
      </c>
      <c r="P9" s="26">
        <f>COUNTA(F9:N9)</f>
        <v>3</v>
      </c>
      <c r="Q9" s="147">
        <f>SUM(F9:N9)</f>
        <v>85</v>
      </c>
      <c r="R9" s="27"/>
      <c r="S9" s="28">
        <v>1589</v>
      </c>
      <c r="T9" s="29" t="s">
        <v>18</v>
      </c>
      <c r="U9" s="30">
        <f t="shared" si="0"/>
        <v>0</v>
      </c>
      <c r="V9" s="31"/>
      <c r="W9" s="32">
        <f t="shared" si="1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85" t="s">
        <v>521</v>
      </c>
      <c r="B10" s="152" t="s">
        <v>146</v>
      </c>
      <c r="C10" s="175" t="s">
        <v>545</v>
      </c>
      <c r="D10" s="175">
        <v>10</v>
      </c>
      <c r="E10" s="175" t="s">
        <v>289</v>
      </c>
      <c r="F10" s="153">
        <v>60</v>
      </c>
      <c r="G10" s="162"/>
      <c r="H10" s="23">
        <v>7</v>
      </c>
      <c r="I10" s="23"/>
      <c r="J10" s="166"/>
      <c r="K10" s="166"/>
      <c r="L10" s="166"/>
      <c r="M10" s="23"/>
      <c r="N10" s="24"/>
      <c r="O10" s="25">
        <f>IF(P10=9,SUM(F10:N10)-SMALL(F10:N10,1)-SMALL(F10:N10,2),IF(P10=8,SUM(F10:N10)-SMALL(F10:N10,1),SUM(F10:N10)))</f>
        <v>67</v>
      </c>
      <c r="P10" s="26">
        <f>COUNTA(F10:N10)</f>
        <v>2</v>
      </c>
      <c r="Q10" s="147">
        <f t="shared" ref="Q10:Q25" si="2">SUM(F10:N10)</f>
        <v>67</v>
      </c>
      <c r="R10" s="27"/>
      <c r="S10" s="28">
        <v>2074</v>
      </c>
      <c r="T10" s="29" t="s">
        <v>160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85" t="s">
        <v>526</v>
      </c>
      <c r="B11" s="152" t="s">
        <v>146</v>
      </c>
      <c r="C11" s="175" t="s">
        <v>550</v>
      </c>
      <c r="D11" s="175">
        <v>1180</v>
      </c>
      <c r="E11" s="175" t="s">
        <v>286</v>
      </c>
      <c r="F11" s="153">
        <v>15</v>
      </c>
      <c r="G11" s="162">
        <v>20</v>
      </c>
      <c r="H11" s="23">
        <v>30</v>
      </c>
      <c r="I11" s="23"/>
      <c r="J11" s="166"/>
      <c r="K11" s="166"/>
      <c r="L11" s="166"/>
      <c r="M11" s="23"/>
      <c r="N11" s="24"/>
      <c r="O11" s="25">
        <f>IF(P11=9,SUM(F11:N11)-SMALL(F11:N11,1)-SMALL(F11:N11,2),IF(P11=8,SUM(F11:N11)-SMALL(F11:N11,1),SUM(F11:N11)))</f>
        <v>65</v>
      </c>
      <c r="P11" s="26">
        <f>COUNTA(F11:N11)</f>
        <v>3</v>
      </c>
      <c r="Q11" s="147">
        <f t="shared" si="2"/>
        <v>65</v>
      </c>
      <c r="R11" s="27"/>
      <c r="S11" s="28">
        <v>2328</v>
      </c>
      <c r="T11" s="29" t="s">
        <v>212</v>
      </c>
      <c r="U11" s="30">
        <f t="shared" si="0"/>
        <v>0</v>
      </c>
      <c r="V11" s="31"/>
      <c r="W11" s="32">
        <f t="shared" si="1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85" t="s">
        <v>528</v>
      </c>
      <c r="B12" s="152" t="s">
        <v>146</v>
      </c>
      <c r="C12" s="175" t="s">
        <v>552</v>
      </c>
      <c r="D12" s="175">
        <v>2072</v>
      </c>
      <c r="E12" s="175" t="s">
        <v>284</v>
      </c>
      <c r="F12" s="153">
        <v>9</v>
      </c>
      <c r="G12" s="162">
        <v>30</v>
      </c>
      <c r="H12" s="23">
        <v>20</v>
      </c>
      <c r="I12" s="23"/>
      <c r="J12" s="166"/>
      <c r="K12" s="166"/>
      <c r="L12" s="166"/>
      <c r="M12" s="23"/>
      <c r="N12" s="24"/>
      <c r="O12" s="25">
        <f>IF(P12=9,SUM(F12:N12)-SMALL(F12:N12,1)-SMALL(F12:N12,2),IF(P12=8,SUM(F12:N12)-SMALL(F12:N12,1),SUM(F12:N12)))</f>
        <v>59</v>
      </c>
      <c r="P12" s="26">
        <f>COUNTA(F12:N12)</f>
        <v>3</v>
      </c>
      <c r="Q12" s="147">
        <f t="shared" si="2"/>
        <v>59</v>
      </c>
      <c r="R12" s="27"/>
      <c r="S12" s="28">
        <v>2140</v>
      </c>
      <c r="T12" s="29" t="s">
        <v>145</v>
      </c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85" t="s">
        <v>524</v>
      </c>
      <c r="B13" s="152" t="s">
        <v>146</v>
      </c>
      <c r="C13" s="175" t="s">
        <v>548</v>
      </c>
      <c r="D13" s="175">
        <v>2027</v>
      </c>
      <c r="E13" s="175" t="s">
        <v>20</v>
      </c>
      <c r="F13" s="153">
        <v>30</v>
      </c>
      <c r="G13" s="162">
        <v>12</v>
      </c>
      <c r="H13" s="23"/>
      <c r="I13" s="23"/>
      <c r="J13" s="166"/>
      <c r="K13" s="166"/>
      <c r="L13" s="166"/>
      <c r="M13" s="140"/>
      <c r="N13" s="141"/>
      <c r="O13" s="25">
        <f>IF(P13=9,SUM(F13:N13)-SMALL(F13:N13,1)-SMALL(F13:N13,2),IF(P13=8,SUM(F13:N13)-SMALL(F13:N13,1),SUM(F13:N13)))</f>
        <v>42</v>
      </c>
      <c r="P13" s="26">
        <f>COUNTA(F13:N13)</f>
        <v>2</v>
      </c>
      <c r="Q13" s="147">
        <f t="shared" si="2"/>
        <v>42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5">
      <c r="A14" s="185" t="s">
        <v>529</v>
      </c>
      <c r="B14" s="152" t="s">
        <v>146</v>
      </c>
      <c r="C14" s="175" t="s">
        <v>553</v>
      </c>
      <c r="D14" s="175">
        <v>1180</v>
      </c>
      <c r="E14" s="175" t="s">
        <v>286</v>
      </c>
      <c r="F14" s="162">
        <v>8</v>
      </c>
      <c r="G14" s="162">
        <v>8</v>
      </c>
      <c r="H14" s="23">
        <v>8</v>
      </c>
      <c r="I14" s="23"/>
      <c r="J14" s="166"/>
      <c r="K14" s="166"/>
      <c r="L14" s="166"/>
      <c r="M14" s="165"/>
      <c r="N14" s="157"/>
      <c r="O14" s="25">
        <f>IF(P14=9,SUM(F14:N14)-SMALL(F14:N14,1)-SMALL(F14:N14,2),IF(P14=8,SUM(F14:N14)-SMALL(F14:N14,1),SUM(F14:N14)))</f>
        <v>24</v>
      </c>
      <c r="P14" s="26">
        <f>COUNTA(F14:N14)</f>
        <v>3</v>
      </c>
      <c r="Q14" s="147">
        <f t="shared" si="2"/>
        <v>24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85" t="s">
        <v>802</v>
      </c>
      <c r="B15" s="152" t="s">
        <v>146</v>
      </c>
      <c r="C15" s="175" t="s">
        <v>801</v>
      </c>
      <c r="D15" s="175" t="s">
        <v>129</v>
      </c>
      <c r="E15" s="175" t="s">
        <v>141</v>
      </c>
      <c r="F15" s="153"/>
      <c r="G15" s="162">
        <v>15</v>
      </c>
      <c r="H15" s="23">
        <v>9</v>
      </c>
      <c r="I15" s="23"/>
      <c r="J15" s="166"/>
      <c r="K15" s="166"/>
      <c r="L15" s="166"/>
      <c r="M15" s="23"/>
      <c r="N15" s="24"/>
      <c r="O15" s="25">
        <f>IF(P15=9,SUM(F15:N15)-SMALL(F15:N15,1)-SMALL(F15:N15,2),IF(P15=8,SUM(F15:N15)-SMALL(F15:N15,1),SUM(F15:N15)))</f>
        <v>24</v>
      </c>
      <c r="P15" s="26">
        <f>COUNTA(F15:N15)</f>
        <v>2</v>
      </c>
      <c r="Q15" s="147">
        <f t="shared" si="2"/>
        <v>24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85" t="s">
        <v>534</v>
      </c>
      <c r="B16" s="152" t="s">
        <v>146</v>
      </c>
      <c r="C16" s="175" t="s">
        <v>558</v>
      </c>
      <c r="D16" s="175">
        <v>2144</v>
      </c>
      <c r="E16" s="175" t="s">
        <v>144</v>
      </c>
      <c r="F16" s="153">
        <v>5</v>
      </c>
      <c r="G16" s="162">
        <v>9</v>
      </c>
      <c r="H16" s="23">
        <v>6</v>
      </c>
      <c r="I16" s="23"/>
      <c r="J16" s="166"/>
      <c r="K16" s="166"/>
      <c r="L16" s="166"/>
      <c r="M16" s="23"/>
      <c r="N16" s="24"/>
      <c r="O16" s="25">
        <f>IF(P16=9,SUM(F16:N16)-SMALL(F16:N16,1)-SMALL(F16:N16,2),IF(P16=8,SUM(F16:N16)-SMALL(F16:N16,1),SUM(F16:N16)))</f>
        <v>20</v>
      </c>
      <c r="P16" s="26">
        <f>COUNTA(F16:N16)</f>
        <v>3</v>
      </c>
      <c r="Q16" s="147">
        <f t="shared" si="2"/>
        <v>20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85" t="s">
        <v>531</v>
      </c>
      <c r="B17" s="152" t="s">
        <v>146</v>
      </c>
      <c r="C17" s="175" t="s">
        <v>555</v>
      </c>
      <c r="D17" s="175">
        <v>1180</v>
      </c>
      <c r="E17" s="175" t="s">
        <v>286</v>
      </c>
      <c r="F17" s="153">
        <v>6</v>
      </c>
      <c r="G17" s="162"/>
      <c r="H17" s="23">
        <v>12</v>
      </c>
      <c r="I17" s="23"/>
      <c r="J17" s="166"/>
      <c r="K17" s="166"/>
      <c r="L17" s="166"/>
      <c r="M17" s="23"/>
      <c r="N17" s="24"/>
      <c r="O17" s="25">
        <f>IF(P17=9,SUM(F17:N17)-SMALL(F17:N17,1)-SMALL(F17:N17,2),IF(P17=8,SUM(F17:N17)-SMALL(F17:N17,1),SUM(F17:N17)))</f>
        <v>18</v>
      </c>
      <c r="P17" s="26">
        <f>COUNTA(F17:N17)</f>
        <v>2</v>
      </c>
      <c r="Q17" s="147">
        <f t="shared" si="2"/>
        <v>18</v>
      </c>
      <c r="R17" s="27"/>
      <c r="S17" s="28">
        <v>2521</v>
      </c>
      <c r="T17" s="29" t="s">
        <v>170</v>
      </c>
      <c r="U17" s="30">
        <f t="shared" si="0"/>
        <v>0</v>
      </c>
      <c r="V17" s="31"/>
      <c r="W17" s="32">
        <f t="shared" si="1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85" t="s">
        <v>535</v>
      </c>
      <c r="B18" s="152" t="s">
        <v>146</v>
      </c>
      <c r="C18" s="175" t="s">
        <v>559</v>
      </c>
      <c r="D18" s="175">
        <v>1773</v>
      </c>
      <c r="E18" s="175" t="s">
        <v>71</v>
      </c>
      <c r="F18" s="153">
        <v>5</v>
      </c>
      <c r="G18" s="162">
        <v>6</v>
      </c>
      <c r="H18" s="23">
        <v>5</v>
      </c>
      <c r="I18" s="23"/>
      <c r="J18" s="166"/>
      <c r="K18" s="166"/>
      <c r="L18" s="166"/>
      <c r="M18" s="23"/>
      <c r="N18" s="24"/>
      <c r="O18" s="25">
        <f>IF(P18=9,SUM(F18:N18)-SMALL(F18:N18,1)-SMALL(F18:N18,2),IF(P18=8,SUM(F18:N18)-SMALL(F18:N18,1),SUM(F18:N18)))</f>
        <v>16</v>
      </c>
      <c r="P18" s="26">
        <f>COUNTA(F18:N18)</f>
        <v>3</v>
      </c>
      <c r="Q18" s="147">
        <f t="shared" si="2"/>
        <v>16</v>
      </c>
      <c r="R18" s="27"/>
      <c r="S18" s="28">
        <v>2144</v>
      </c>
      <c r="T18" s="145" t="s">
        <v>107</v>
      </c>
      <c r="U18" s="30">
        <f t="shared" si="0"/>
        <v>435</v>
      </c>
      <c r="V18" s="31"/>
      <c r="W18" s="32">
        <f t="shared" si="1"/>
        <v>435</v>
      </c>
      <c r="X18" s="19"/>
      <c r="Y18" s="33"/>
      <c r="Z18" s="33"/>
      <c r="AA18" s="33"/>
      <c r="AB18" s="33"/>
    </row>
    <row r="19" spans="1:28" ht="29.1" customHeight="1" thickBot="1" x14ac:dyDescent="0.4">
      <c r="A19" s="185" t="s">
        <v>536</v>
      </c>
      <c r="B19" s="152" t="s">
        <v>146</v>
      </c>
      <c r="C19" s="175" t="s">
        <v>560</v>
      </c>
      <c r="D19" s="175">
        <v>1298</v>
      </c>
      <c r="E19" s="175" t="s">
        <v>139</v>
      </c>
      <c r="F19" s="153">
        <v>5</v>
      </c>
      <c r="G19" s="162">
        <v>5</v>
      </c>
      <c r="H19" s="23">
        <v>5</v>
      </c>
      <c r="I19" s="23"/>
      <c r="J19" s="166"/>
      <c r="K19" s="166"/>
      <c r="L19" s="166"/>
      <c r="M19" s="23"/>
      <c r="N19" s="24"/>
      <c r="O19" s="25">
        <f>IF(P19=9,SUM(F19:N19)-SMALL(F19:N19,1)-SMALL(F19:N19,2),IF(P19=8,SUM(F19:N19)-SMALL(F19:N19,1),SUM(F19:N19)))</f>
        <v>15</v>
      </c>
      <c r="P19" s="26">
        <f>COUNTA(F19:N19)</f>
        <v>3</v>
      </c>
      <c r="Q19" s="147">
        <f t="shared" si="2"/>
        <v>15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85" t="s">
        <v>537</v>
      </c>
      <c r="B20" s="152" t="s">
        <v>146</v>
      </c>
      <c r="C20" s="175" t="s">
        <v>561</v>
      </c>
      <c r="D20" s="175">
        <v>2144</v>
      </c>
      <c r="E20" s="175" t="s">
        <v>144</v>
      </c>
      <c r="F20" s="153">
        <v>5</v>
      </c>
      <c r="G20" s="162">
        <v>5</v>
      </c>
      <c r="H20" s="23">
        <v>5</v>
      </c>
      <c r="I20" s="23"/>
      <c r="J20" s="166"/>
      <c r="K20" s="166"/>
      <c r="L20" s="166"/>
      <c r="M20" s="23"/>
      <c r="N20" s="24"/>
      <c r="O20" s="25">
        <f>IF(P20=9,SUM(F20:N20)-SMALL(F20:N20,1)-SMALL(F20:N20,2),IF(P20=8,SUM(F20:N20)-SMALL(F20:N20,1),SUM(F20:N20)))</f>
        <v>15</v>
      </c>
      <c r="P20" s="26">
        <f>COUNTA(F20:N20)</f>
        <v>3</v>
      </c>
      <c r="Q20" s="147">
        <f t="shared" si="2"/>
        <v>15</v>
      </c>
      <c r="R20" s="27"/>
      <c r="S20" s="28">
        <v>1298</v>
      </c>
      <c r="T20" s="29" t="s">
        <v>35</v>
      </c>
      <c r="U20" s="30">
        <f t="shared" si="0"/>
        <v>15</v>
      </c>
      <c r="V20" s="31"/>
      <c r="W20" s="32">
        <f t="shared" si="1"/>
        <v>15</v>
      </c>
      <c r="X20" s="19"/>
      <c r="Y20" s="33"/>
      <c r="Z20" s="33"/>
      <c r="AA20" s="33"/>
      <c r="AB20" s="33"/>
    </row>
    <row r="21" spans="1:28" ht="29.1" customHeight="1" thickBot="1" x14ac:dyDescent="0.4">
      <c r="A21" s="185" t="s">
        <v>530</v>
      </c>
      <c r="B21" s="152" t="s">
        <v>146</v>
      </c>
      <c r="C21" s="175" t="s">
        <v>554</v>
      </c>
      <c r="D21" s="175">
        <v>2612</v>
      </c>
      <c r="E21" s="175" t="s">
        <v>285</v>
      </c>
      <c r="F21" s="153">
        <v>7</v>
      </c>
      <c r="G21" s="162"/>
      <c r="H21" s="23">
        <v>5</v>
      </c>
      <c r="I21" s="23"/>
      <c r="J21" s="166"/>
      <c r="K21" s="166"/>
      <c r="L21" s="166"/>
      <c r="M21" s="23"/>
      <c r="N21" s="24"/>
      <c r="O21" s="25">
        <f>IF(P21=9,SUM(F21:N21)-SMALL(F21:N21,1)-SMALL(F21:N21,2),IF(P21=8,SUM(F21:N21)-SMALL(F21:N21,1),SUM(F21:N21)))</f>
        <v>12</v>
      </c>
      <c r="P21" s="26">
        <f>COUNTA(F21:N21)</f>
        <v>2</v>
      </c>
      <c r="Q21" s="147">
        <f t="shared" si="2"/>
        <v>12</v>
      </c>
      <c r="R21" s="27"/>
      <c r="S21" s="28">
        <v>2271</v>
      </c>
      <c r="T21" s="29" t="s">
        <v>120</v>
      </c>
      <c r="U21" s="30">
        <f t="shared" si="0"/>
        <v>280</v>
      </c>
      <c r="V21" s="31"/>
      <c r="W21" s="32">
        <f t="shared" si="1"/>
        <v>285</v>
      </c>
      <c r="X21" s="19"/>
      <c r="Y21" s="6"/>
      <c r="Z21" s="6"/>
      <c r="AA21" s="6"/>
      <c r="AB21" s="6"/>
    </row>
    <row r="22" spans="1:28" ht="29.1" customHeight="1" thickBot="1" x14ac:dyDescent="0.4">
      <c r="A22" s="185" t="s">
        <v>533</v>
      </c>
      <c r="B22" s="152" t="s">
        <v>146</v>
      </c>
      <c r="C22" s="175" t="s">
        <v>557</v>
      </c>
      <c r="D22" s="175">
        <v>2271</v>
      </c>
      <c r="E22" s="175" t="s">
        <v>349</v>
      </c>
      <c r="F22" s="153">
        <v>5</v>
      </c>
      <c r="G22" s="162"/>
      <c r="H22" s="23">
        <v>5</v>
      </c>
      <c r="I22" s="23"/>
      <c r="J22" s="166"/>
      <c r="K22" s="166"/>
      <c r="L22" s="166"/>
      <c r="M22" s="23"/>
      <c r="N22" s="24"/>
      <c r="O22" s="25">
        <f>IF(P22=9,SUM(F22:N22)-SMALL(F22:N22,1)-SMALL(F22:N22,2),IF(P22=8,SUM(F22:N22)-SMALL(F22:N22,1),SUM(F22:N22)))</f>
        <v>10</v>
      </c>
      <c r="P22" s="26">
        <f>COUNTA(F22:N22)</f>
        <v>2</v>
      </c>
      <c r="Q22" s="147">
        <f t="shared" si="2"/>
        <v>10</v>
      </c>
      <c r="R22" s="27"/>
      <c r="S22" s="28">
        <v>2186</v>
      </c>
      <c r="T22" s="29" t="s">
        <v>122</v>
      </c>
      <c r="U22" s="30">
        <f t="shared" si="0"/>
        <v>0</v>
      </c>
      <c r="V22" s="31"/>
      <c r="W22" s="32">
        <f t="shared" si="1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85" t="s">
        <v>538</v>
      </c>
      <c r="B23" s="152" t="s">
        <v>146</v>
      </c>
      <c r="C23" s="175" t="s">
        <v>562</v>
      </c>
      <c r="D23" s="175">
        <v>1773</v>
      </c>
      <c r="E23" s="175" t="s">
        <v>71</v>
      </c>
      <c r="F23" s="153">
        <v>5</v>
      </c>
      <c r="G23" s="162"/>
      <c r="H23" s="23">
        <v>5</v>
      </c>
      <c r="I23" s="23"/>
      <c r="J23" s="166"/>
      <c r="K23" s="166"/>
      <c r="L23" s="166"/>
      <c r="M23" s="23"/>
      <c r="N23" s="24"/>
      <c r="O23" s="25">
        <f>IF(P23=9,SUM(F23:N23)-SMALL(F23:N23,1)-SMALL(F23:N23,2),IF(P23=8,SUM(F23:N23)-SMALL(F23:N23,1),SUM(F23:N23)))</f>
        <v>10</v>
      </c>
      <c r="P23" s="26">
        <f>COUNTA(F23:N23)</f>
        <v>2</v>
      </c>
      <c r="Q23" s="147">
        <f t="shared" si="2"/>
        <v>10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85" t="s">
        <v>539</v>
      </c>
      <c r="B24" s="152" t="s">
        <v>146</v>
      </c>
      <c r="C24" s="175" t="s">
        <v>563</v>
      </c>
      <c r="D24" s="175">
        <v>1180</v>
      </c>
      <c r="E24" s="175" t="s">
        <v>286</v>
      </c>
      <c r="F24" s="153">
        <v>5</v>
      </c>
      <c r="G24" s="162"/>
      <c r="H24" s="23">
        <v>5</v>
      </c>
      <c r="I24" s="23"/>
      <c r="J24" s="166"/>
      <c r="K24" s="166"/>
      <c r="L24" s="166"/>
      <c r="M24" s="23"/>
      <c r="N24" s="24"/>
      <c r="O24" s="25">
        <f>IF(P24=9,SUM(F24:N24)-SMALL(F24:N24,1)-SMALL(F24:N24,2),IF(P24=8,SUM(F24:N24)-SMALL(F24:N24,1),SUM(F24:N24)))</f>
        <v>10</v>
      </c>
      <c r="P24" s="26">
        <f>COUNTA(F24:N24)</f>
        <v>2</v>
      </c>
      <c r="Q24" s="147">
        <f t="shared" si="2"/>
        <v>10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85" t="s">
        <v>541</v>
      </c>
      <c r="B25" s="152" t="s">
        <v>146</v>
      </c>
      <c r="C25" s="175" t="s">
        <v>565</v>
      </c>
      <c r="D25" s="175">
        <v>2271</v>
      </c>
      <c r="E25" s="175" t="s">
        <v>349</v>
      </c>
      <c r="F25" s="153">
        <v>5</v>
      </c>
      <c r="G25" s="162"/>
      <c r="H25" s="23">
        <v>5</v>
      </c>
      <c r="I25" s="23"/>
      <c r="J25" s="166"/>
      <c r="K25" s="166"/>
      <c r="L25" s="166"/>
      <c r="M25" s="23"/>
      <c r="N25" s="24"/>
      <c r="O25" s="25">
        <f>IF(P25=9,SUM(F25:N25)-SMALL(F25:N25,1)-SMALL(F25:N25,2),IF(P25=8,SUM(F25:N25)-SMALL(F25:N25,1),SUM(F25:N25)))</f>
        <v>10</v>
      </c>
      <c r="P25" s="26">
        <f>COUNTA(F25:N25)</f>
        <v>2</v>
      </c>
      <c r="Q25" s="147">
        <f t="shared" si="2"/>
        <v>10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85" t="s">
        <v>532</v>
      </c>
      <c r="B26" s="152" t="s">
        <v>146</v>
      </c>
      <c r="C26" s="175" t="s">
        <v>556</v>
      </c>
      <c r="D26" s="175">
        <v>2271</v>
      </c>
      <c r="E26" s="175" t="s">
        <v>349</v>
      </c>
      <c r="F26" s="153">
        <v>5</v>
      </c>
      <c r="G26" s="162"/>
      <c r="H26" s="23"/>
      <c r="I26" s="23"/>
      <c r="J26" s="166"/>
      <c r="K26" s="166"/>
      <c r="L26" s="166"/>
      <c r="M26" s="23"/>
      <c r="N26" s="24"/>
      <c r="O26" s="25">
        <f>IF(P26=9,SUM(F26:N26)-SMALL(F26:N26,1)-SMALL(F26:N26,2),IF(P26=8,SUM(F26:N26)-SMALL(F26:N26,1),SUM(F26:N26)))</f>
        <v>5</v>
      </c>
      <c r="P26" s="26">
        <f>COUNTA(F26:N26)</f>
        <v>1</v>
      </c>
      <c r="Q26" s="147"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85" t="s">
        <v>540</v>
      </c>
      <c r="B27" s="152" t="s">
        <v>146</v>
      </c>
      <c r="C27" s="175" t="s">
        <v>564</v>
      </c>
      <c r="D27" s="175">
        <v>1773</v>
      </c>
      <c r="E27" s="175" t="s">
        <v>71</v>
      </c>
      <c r="F27" s="153">
        <v>5</v>
      </c>
      <c r="G27" s="162"/>
      <c r="H27" s="23"/>
      <c r="I27" s="23"/>
      <c r="J27" s="166"/>
      <c r="K27" s="166"/>
      <c r="L27" s="166"/>
      <c r="M27" s="23"/>
      <c r="N27" s="24"/>
      <c r="O27" s="25">
        <f>IF(P27=9,SUM(F27:N27)-SMALL(F27:N27,1)-SMALL(F27:N27,2),IF(P27=8,SUM(F27:N27)-SMALL(F27:N27,1),SUM(F27:N27)))</f>
        <v>5</v>
      </c>
      <c r="P27" s="26">
        <f>COUNTA(F27:N27)</f>
        <v>1</v>
      </c>
      <c r="Q27" s="147"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85" t="s">
        <v>862</v>
      </c>
      <c r="B28" s="152" t="s">
        <v>146</v>
      </c>
      <c r="C28" s="175" t="s">
        <v>861</v>
      </c>
      <c r="D28" s="254" t="s">
        <v>130</v>
      </c>
      <c r="E28" s="175" t="s">
        <v>142</v>
      </c>
      <c r="F28" s="153"/>
      <c r="G28" s="162"/>
      <c r="H28" s="23">
        <v>5</v>
      </c>
      <c r="I28" s="23"/>
      <c r="J28" s="166"/>
      <c r="K28" s="166"/>
      <c r="L28" s="166"/>
      <c r="M28" s="23"/>
      <c r="N28" s="24"/>
      <c r="O28" s="25">
        <f>IF(P28=9,SUM(F28:N28)-SMALL(F28:N28,1)-SMALL(F28:N28,2),IF(P28=8,SUM(F28:N28)-SMALL(F28:N28,1),SUM(F28:N28)))</f>
        <v>5</v>
      </c>
      <c r="P28" s="26">
        <f>COUNTA(F28:N28)</f>
        <v>1</v>
      </c>
      <c r="Q28" s="147">
        <v>0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85"/>
      <c r="B29" s="152" t="s">
        <v>165</v>
      </c>
      <c r="C29" s="175"/>
      <c r="D29" s="175"/>
      <c r="E29" s="175"/>
      <c r="F29" s="153"/>
      <c r="G29" s="162"/>
      <c r="H29" s="23"/>
      <c r="I29" s="23"/>
      <c r="J29" s="166"/>
      <c r="K29" s="166"/>
      <c r="L29" s="166"/>
      <c r="M29" s="23"/>
      <c r="N29" s="24"/>
      <c r="O29" s="25">
        <f t="shared" ref="O28:O41" si="3">IF(P29=9,SUM(F29:N29)-SMALL(F29:N29,1)-SMALL(F29:N29,2),IF(P29=8,SUM(F29:N29)-SMALL(F29:N29,1),SUM(F29:N29)))</f>
        <v>0</v>
      </c>
      <c r="P29" s="26">
        <f t="shared" ref="P28:P41" si="4">COUNTA(F29:N29)</f>
        <v>0</v>
      </c>
      <c r="Q29" s="147">
        <f t="shared" ref="Q28:Q36" si="5">SUM(F29:N29)</f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85"/>
      <c r="B30" s="152" t="s">
        <v>165</v>
      </c>
      <c r="C30" s="175"/>
      <c r="D30" s="175"/>
      <c r="E30" s="175"/>
      <c r="F30" s="153"/>
      <c r="G30" s="162"/>
      <c r="H30" s="23"/>
      <c r="I30" s="23"/>
      <c r="J30" s="166"/>
      <c r="K30" s="166"/>
      <c r="L30" s="166"/>
      <c r="M30" s="23"/>
      <c r="N30" s="24"/>
      <c r="O30" s="25">
        <f t="shared" si="3"/>
        <v>0</v>
      </c>
      <c r="P30" s="26">
        <f t="shared" si="4"/>
        <v>0</v>
      </c>
      <c r="Q30" s="147">
        <f t="shared" si="5"/>
        <v>0</v>
      </c>
      <c r="R30" s="27"/>
      <c r="S30" s="28">
        <v>1773</v>
      </c>
      <c r="T30" s="29" t="s">
        <v>71</v>
      </c>
      <c r="U30" s="30">
        <f t="shared" si="0"/>
        <v>26</v>
      </c>
      <c r="V30" s="31"/>
      <c r="W30" s="32">
        <f t="shared" si="1"/>
        <v>31</v>
      </c>
      <c r="X30" s="19"/>
      <c r="Y30" s="6"/>
      <c r="Z30" s="6"/>
      <c r="AA30" s="6"/>
      <c r="AB30" s="6"/>
    </row>
    <row r="31" spans="1:28" ht="29.1" customHeight="1" thickBot="1" x14ac:dyDescent="0.4">
      <c r="A31" s="185"/>
      <c r="B31" s="152" t="s">
        <v>165</v>
      </c>
      <c r="C31" s="175"/>
      <c r="D31" s="175"/>
      <c r="E31" s="175"/>
      <c r="F31" s="153"/>
      <c r="G31" s="162"/>
      <c r="H31" s="23"/>
      <c r="I31" s="23"/>
      <c r="J31" s="166"/>
      <c r="K31" s="166"/>
      <c r="L31" s="166"/>
      <c r="M31" s="23"/>
      <c r="N31" s="24"/>
      <c r="O31" s="25">
        <f t="shared" si="3"/>
        <v>0</v>
      </c>
      <c r="P31" s="26">
        <f t="shared" si="4"/>
        <v>0</v>
      </c>
      <c r="Q31" s="147">
        <f t="shared" si="5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85"/>
      <c r="B32" s="152" t="s">
        <v>165</v>
      </c>
      <c r="C32" s="175"/>
      <c r="D32" s="175"/>
      <c r="E32" s="175"/>
      <c r="F32" s="153"/>
      <c r="G32" s="162"/>
      <c r="H32" s="23"/>
      <c r="I32" s="23"/>
      <c r="J32" s="166"/>
      <c r="K32" s="166"/>
      <c r="L32" s="166"/>
      <c r="M32" s="23"/>
      <c r="N32" s="24"/>
      <c r="O32" s="25">
        <f t="shared" si="3"/>
        <v>0</v>
      </c>
      <c r="P32" s="26">
        <f t="shared" si="4"/>
        <v>0</v>
      </c>
      <c r="Q32" s="147">
        <f t="shared" si="5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85"/>
      <c r="B33" s="152" t="s">
        <v>165</v>
      </c>
      <c r="C33" s="175"/>
      <c r="D33" s="182"/>
      <c r="E33" s="175"/>
      <c r="F33" s="153"/>
      <c r="G33" s="162"/>
      <c r="H33" s="23"/>
      <c r="I33" s="23"/>
      <c r="J33" s="166"/>
      <c r="K33" s="166"/>
      <c r="L33" s="166"/>
      <c r="M33" s="23"/>
      <c r="N33" s="24"/>
      <c r="O33" s="25">
        <f t="shared" si="3"/>
        <v>0</v>
      </c>
      <c r="P33" s="26">
        <f t="shared" si="4"/>
        <v>0</v>
      </c>
      <c r="Q33" s="147">
        <f t="shared" si="5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85"/>
      <c r="B34" s="152" t="s">
        <v>165</v>
      </c>
      <c r="C34" s="175"/>
      <c r="D34" s="175"/>
      <c r="E34" s="175"/>
      <c r="F34" s="153"/>
      <c r="G34" s="162"/>
      <c r="H34" s="23"/>
      <c r="I34" s="23"/>
      <c r="J34" s="166"/>
      <c r="K34" s="166"/>
      <c r="L34" s="166"/>
      <c r="M34" s="23"/>
      <c r="N34" s="24"/>
      <c r="O34" s="25">
        <f t="shared" si="3"/>
        <v>0</v>
      </c>
      <c r="P34" s="26">
        <f t="shared" si="4"/>
        <v>0</v>
      </c>
      <c r="Q34" s="147">
        <f t="shared" si="5"/>
        <v>0</v>
      </c>
      <c r="R34" s="27"/>
      <c r="S34" s="28">
        <v>2072</v>
      </c>
      <c r="T34" s="29" t="s">
        <v>109</v>
      </c>
      <c r="U34" s="30">
        <f t="shared" si="0"/>
        <v>59</v>
      </c>
      <c r="V34" s="31"/>
      <c r="W34" s="32">
        <f t="shared" si="1"/>
        <v>59</v>
      </c>
      <c r="X34" s="19"/>
      <c r="Y34" s="6"/>
      <c r="Z34" s="6"/>
      <c r="AA34" s="6"/>
      <c r="AB34" s="6"/>
    </row>
    <row r="35" spans="1:28" ht="29.1" customHeight="1" thickBot="1" x14ac:dyDescent="0.4">
      <c r="A35" s="185"/>
      <c r="B35" s="152" t="s">
        <v>165</v>
      </c>
      <c r="C35" s="175"/>
      <c r="D35" s="182"/>
      <c r="E35" s="175"/>
      <c r="F35" s="153"/>
      <c r="G35" s="162"/>
      <c r="H35" s="23"/>
      <c r="I35" s="23"/>
      <c r="J35" s="166"/>
      <c r="K35" s="166"/>
      <c r="L35" s="166"/>
      <c r="M35" s="23"/>
      <c r="N35" s="24"/>
      <c r="O35" s="25">
        <f t="shared" si="3"/>
        <v>0</v>
      </c>
      <c r="P35" s="26">
        <f t="shared" si="4"/>
        <v>0</v>
      </c>
      <c r="Q35" s="147">
        <f t="shared" si="5"/>
        <v>0</v>
      </c>
      <c r="R35" s="27"/>
      <c r="S35" s="28">
        <v>1615</v>
      </c>
      <c r="T35" s="29" t="s">
        <v>110</v>
      </c>
      <c r="U35" s="30">
        <f t="shared" ref="U35:U64" si="6">SUMIF($D$3:$D$59,S35,$Q$3:$Q$59)</f>
        <v>0</v>
      </c>
      <c r="V35" s="31"/>
      <c r="W35" s="32">
        <f t="shared" ref="W35:W64" si="7">SUMIF($D$3:$D$59,S35,$O$3:$O$59)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85"/>
      <c r="B36" s="152" t="s">
        <v>165</v>
      </c>
      <c r="C36" s="175"/>
      <c r="D36" s="182"/>
      <c r="E36" s="175"/>
      <c r="F36" s="153"/>
      <c r="G36" s="162"/>
      <c r="H36" s="23"/>
      <c r="I36" s="23"/>
      <c r="J36" s="166"/>
      <c r="K36" s="166"/>
      <c r="L36" s="166"/>
      <c r="M36" s="140"/>
      <c r="N36" s="141"/>
      <c r="O36" s="25">
        <f t="shared" si="3"/>
        <v>0</v>
      </c>
      <c r="P36" s="26">
        <f t="shared" si="4"/>
        <v>0</v>
      </c>
      <c r="Q36" s="147">
        <f t="shared" si="5"/>
        <v>0</v>
      </c>
      <c r="R36" s="27"/>
      <c r="S36" s="28">
        <v>48</v>
      </c>
      <c r="T36" s="29" t="s">
        <v>111</v>
      </c>
      <c r="U36" s="30">
        <f t="shared" si="6"/>
        <v>0</v>
      </c>
      <c r="V36" s="31"/>
      <c r="W36" s="32">
        <f t="shared" si="7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85"/>
      <c r="B37" s="152" t="s">
        <v>165</v>
      </c>
      <c r="C37" s="175"/>
      <c r="D37" s="175"/>
      <c r="E37" s="175"/>
      <c r="F37" s="153"/>
      <c r="G37" s="162"/>
      <c r="H37" s="23"/>
      <c r="I37" s="140"/>
      <c r="J37" s="140"/>
      <c r="K37" s="140"/>
      <c r="L37" s="166"/>
      <c r="M37" s="140"/>
      <c r="N37" s="141"/>
      <c r="O37" s="25">
        <f t="shared" si="3"/>
        <v>0</v>
      </c>
      <c r="P37" s="26">
        <f t="shared" si="4"/>
        <v>0</v>
      </c>
      <c r="Q37" s="147">
        <v>0</v>
      </c>
      <c r="R37" s="27"/>
      <c r="S37" s="28">
        <v>1353</v>
      </c>
      <c r="T37" s="29" t="s">
        <v>112</v>
      </c>
      <c r="U37" s="30">
        <f t="shared" si="6"/>
        <v>0</v>
      </c>
      <c r="V37" s="31"/>
      <c r="W37" s="32">
        <f t="shared" si="7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85"/>
      <c r="B38" s="152" t="s">
        <v>165</v>
      </c>
      <c r="C38" s="175"/>
      <c r="D38" s="182"/>
      <c r="E38" s="175"/>
      <c r="F38" s="153"/>
      <c r="G38" s="162"/>
      <c r="H38" s="23"/>
      <c r="I38" s="23"/>
      <c r="J38" s="166"/>
      <c r="K38" s="166"/>
      <c r="L38" s="166"/>
      <c r="M38" s="23"/>
      <c r="N38" s="24"/>
      <c r="O38" s="25">
        <f t="shared" si="3"/>
        <v>0</v>
      </c>
      <c r="P38" s="26">
        <f t="shared" si="4"/>
        <v>0</v>
      </c>
      <c r="Q38" s="147">
        <v>0</v>
      </c>
      <c r="R38" s="27"/>
      <c r="S38" s="28">
        <v>1665</v>
      </c>
      <c r="T38" s="29" t="s">
        <v>113</v>
      </c>
      <c r="U38" s="30">
        <f t="shared" si="6"/>
        <v>0</v>
      </c>
      <c r="V38" s="31"/>
      <c r="W38" s="32">
        <f t="shared" si="7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85"/>
      <c r="B39" s="152" t="s">
        <v>165</v>
      </c>
      <c r="C39" s="175"/>
      <c r="D39" s="175"/>
      <c r="E39" s="175"/>
      <c r="F39" s="23"/>
      <c r="G39" s="162"/>
      <c r="H39" s="23"/>
      <c r="I39" s="23"/>
      <c r="J39" s="166"/>
      <c r="K39" s="166"/>
      <c r="L39" s="166"/>
      <c r="M39" s="23"/>
      <c r="N39" s="24"/>
      <c r="O39" s="25">
        <f t="shared" si="3"/>
        <v>0</v>
      </c>
      <c r="P39" s="26">
        <f t="shared" si="4"/>
        <v>0</v>
      </c>
      <c r="Q39" s="147">
        <v>0</v>
      </c>
      <c r="R39" s="27"/>
      <c r="S39" s="28">
        <v>2015</v>
      </c>
      <c r="T39" s="29" t="s">
        <v>163</v>
      </c>
      <c r="U39" s="30">
        <f t="shared" si="6"/>
        <v>0</v>
      </c>
      <c r="V39" s="31"/>
      <c r="W39" s="32">
        <f t="shared" si="7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85"/>
      <c r="B40" s="152" t="s">
        <v>165</v>
      </c>
      <c r="C40" s="175"/>
      <c r="D40" s="175"/>
      <c r="E40" s="175"/>
      <c r="F40" s="23"/>
      <c r="G40" s="162"/>
      <c r="H40" s="23"/>
      <c r="I40" s="23"/>
      <c r="J40" s="166"/>
      <c r="K40" s="166"/>
      <c r="L40" s="166"/>
      <c r="M40" s="23"/>
      <c r="N40" s="24"/>
      <c r="O40" s="25">
        <f t="shared" si="3"/>
        <v>0</v>
      </c>
      <c r="P40" s="26">
        <f t="shared" si="4"/>
        <v>0</v>
      </c>
      <c r="Q40" s="147">
        <v>0</v>
      </c>
      <c r="R40" s="27"/>
      <c r="S40" s="28">
        <v>1886</v>
      </c>
      <c r="T40" s="29" t="s">
        <v>856</v>
      </c>
      <c r="U40" s="30">
        <f t="shared" si="6"/>
        <v>0</v>
      </c>
      <c r="V40" s="31"/>
      <c r="W40" s="32">
        <f t="shared" si="7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85"/>
      <c r="B41" s="152" t="s">
        <v>165</v>
      </c>
      <c r="C41" s="175"/>
      <c r="D41" s="182"/>
      <c r="E41" s="175"/>
      <c r="F41" s="23"/>
      <c r="G41" s="162"/>
      <c r="H41" s="23"/>
      <c r="I41" s="23"/>
      <c r="J41" s="23"/>
      <c r="K41" s="23"/>
      <c r="L41" s="166"/>
      <c r="M41" s="23"/>
      <c r="N41" s="24"/>
      <c r="O41" s="25">
        <f t="shared" si="3"/>
        <v>0</v>
      </c>
      <c r="P41" s="26">
        <f t="shared" si="4"/>
        <v>0</v>
      </c>
      <c r="Q41" s="147">
        <v>0</v>
      </c>
      <c r="R41" s="27"/>
      <c r="S41" s="28"/>
      <c r="T41" s="29"/>
      <c r="U41" s="30">
        <f t="shared" si="6"/>
        <v>0</v>
      </c>
      <c r="V41" s="31"/>
      <c r="W41" s="32">
        <f t="shared" si="7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09"/>
      <c r="B42" s="210"/>
      <c r="C42" s="211"/>
      <c r="D42" s="212"/>
      <c r="E42" s="211"/>
      <c r="F42" s="213"/>
      <c r="G42" s="213"/>
      <c r="H42" s="213"/>
      <c r="I42" s="213"/>
      <c r="J42" s="222"/>
      <c r="K42" s="222"/>
      <c r="L42" s="222"/>
      <c r="M42" s="213"/>
      <c r="N42" s="213"/>
      <c r="O42" s="25"/>
      <c r="P42" s="26"/>
      <c r="Q42" s="147"/>
      <c r="R42" s="27"/>
      <c r="S42" s="28"/>
      <c r="T42" s="29"/>
      <c r="U42" s="30">
        <f t="shared" si="6"/>
        <v>0</v>
      </c>
      <c r="V42" s="31"/>
      <c r="W42" s="32">
        <f t="shared" si="7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85"/>
      <c r="B43" s="152"/>
      <c r="C43" s="175"/>
      <c r="D43" s="182"/>
      <c r="E43" s="175"/>
      <c r="F43" s="234"/>
      <c r="G43" s="231"/>
      <c r="H43" s="231"/>
      <c r="I43" s="234"/>
      <c r="J43" s="234"/>
      <c r="K43" s="234"/>
      <c r="L43" s="234"/>
      <c r="M43" s="234"/>
      <c r="N43" s="23"/>
      <c r="O43" s="25"/>
      <c r="P43" s="26"/>
      <c r="Q43" s="147"/>
      <c r="R43" s="27"/>
      <c r="S43" s="28"/>
      <c r="T43" s="29"/>
      <c r="U43" s="30">
        <f t="shared" si="6"/>
        <v>0</v>
      </c>
      <c r="V43" s="31"/>
      <c r="W43" s="32">
        <f t="shared" si="7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85"/>
      <c r="B44" s="80">
        <f>COUNTIF(B3:B42,"SI")</f>
        <v>26</v>
      </c>
      <c r="C44" s="175"/>
      <c r="D44" s="182"/>
      <c r="E44" s="175"/>
      <c r="F44" s="180">
        <f>COUNTA(F3:F43)</f>
        <v>24</v>
      </c>
      <c r="G44" s="180">
        <f t="shared" ref="G44:M44" si="8">COUNTA(G3:G43)</f>
        <v>16</v>
      </c>
      <c r="H44" s="180">
        <f t="shared" si="8"/>
        <v>23</v>
      </c>
      <c r="I44" s="180">
        <f t="shared" si="8"/>
        <v>0</v>
      </c>
      <c r="J44" s="180">
        <f t="shared" si="8"/>
        <v>0</v>
      </c>
      <c r="K44" s="180">
        <f t="shared" si="8"/>
        <v>0</v>
      </c>
      <c r="L44" s="180">
        <f t="shared" si="8"/>
        <v>0</v>
      </c>
      <c r="M44" s="180">
        <f t="shared" si="8"/>
        <v>0</v>
      </c>
      <c r="N44" s="153"/>
      <c r="O44" s="25"/>
      <c r="P44" s="26"/>
      <c r="Q44" s="147"/>
      <c r="R44" s="27"/>
      <c r="S44" s="28">
        <v>2199</v>
      </c>
      <c r="T44" s="145" t="s">
        <v>106</v>
      </c>
      <c r="U44" s="30">
        <f t="shared" si="6"/>
        <v>0</v>
      </c>
      <c r="V44" s="31"/>
      <c r="W44" s="32">
        <f t="shared" si="7"/>
        <v>0</v>
      </c>
      <c r="X44" s="19"/>
      <c r="Y44" s="6"/>
      <c r="Z44" s="6"/>
      <c r="AA44" s="6"/>
      <c r="AB44" s="6"/>
    </row>
    <row r="45" spans="1:28" ht="28.5" customHeight="1" thickBot="1" x14ac:dyDescent="0.4">
      <c r="A45" s="185"/>
      <c r="B45" s="152"/>
      <c r="C45" s="175"/>
      <c r="D45" s="182"/>
      <c r="E45" s="175"/>
      <c r="F45" s="213"/>
      <c r="G45" s="239"/>
      <c r="H45" s="213"/>
      <c r="I45" s="213"/>
      <c r="J45" s="213"/>
      <c r="K45" s="213"/>
      <c r="L45" s="213"/>
      <c r="M45" s="213"/>
      <c r="N45" s="23"/>
      <c r="O45" s="25"/>
      <c r="P45" s="26"/>
      <c r="Q45" s="147"/>
      <c r="R45" s="27"/>
      <c r="S45" s="28">
        <v>1908</v>
      </c>
      <c r="T45" s="29" t="s">
        <v>55</v>
      </c>
      <c r="U45" s="30">
        <f t="shared" si="6"/>
        <v>0</v>
      </c>
      <c r="V45" s="31"/>
      <c r="W45" s="32">
        <f t="shared" si="7"/>
        <v>0</v>
      </c>
      <c r="X45" s="19"/>
      <c r="Y45" s="6"/>
      <c r="Z45" s="6"/>
      <c r="AA45" s="6"/>
      <c r="AB45" s="6"/>
    </row>
    <row r="46" spans="1:28" ht="27.95" customHeight="1" thickBot="1" x14ac:dyDescent="0.4">
      <c r="A46" s="215"/>
      <c r="B46" s="216"/>
      <c r="C46" s="217"/>
      <c r="D46" s="218"/>
      <c r="E46" s="217"/>
      <c r="F46" s="220"/>
      <c r="G46" s="219"/>
      <c r="H46" s="220"/>
      <c r="I46" s="220"/>
      <c r="J46" s="220"/>
      <c r="K46" s="220"/>
      <c r="L46" s="220"/>
      <c r="M46" s="220"/>
      <c r="N46" s="221"/>
      <c r="O46" s="25"/>
      <c r="P46" s="26"/>
      <c r="Q46" s="147"/>
      <c r="R46" s="35"/>
      <c r="S46" s="28">
        <v>2057</v>
      </c>
      <c r="T46" s="29" t="s">
        <v>56</v>
      </c>
      <c r="U46" s="30">
        <f t="shared" si="6"/>
        <v>0</v>
      </c>
      <c r="V46" s="31"/>
      <c r="W46" s="32">
        <f t="shared" si="7"/>
        <v>5</v>
      </c>
      <c r="X46" s="38"/>
      <c r="Y46" s="6"/>
      <c r="Z46" s="6"/>
      <c r="AA46" s="6"/>
      <c r="AB46" s="6"/>
    </row>
    <row r="47" spans="1:28" ht="27.95" customHeight="1" thickBot="1" x14ac:dyDescent="0.4">
      <c r="R47" s="35"/>
      <c r="S47" s="28">
        <v>2069</v>
      </c>
      <c r="T47" s="29" t="s">
        <v>57</v>
      </c>
      <c r="U47" s="30">
        <f t="shared" si="6"/>
        <v>0</v>
      </c>
      <c r="V47" s="31"/>
      <c r="W47" s="32">
        <f t="shared" si="7"/>
        <v>0</v>
      </c>
      <c r="X47" s="38"/>
      <c r="Y47" s="6"/>
      <c r="Z47" s="6"/>
      <c r="AA47" s="6"/>
      <c r="AB47" s="6"/>
    </row>
    <row r="48" spans="1:28" ht="27.95" customHeight="1" thickBot="1" x14ac:dyDescent="0.4">
      <c r="R48" s="19"/>
      <c r="S48" s="28">
        <v>1887</v>
      </c>
      <c r="T48" s="29" t="s">
        <v>123</v>
      </c>
      <c r="U48" s="30">
        <f t="shared" si="6"/>
        <v>0</v>
      </c>
      <c r="V48" s="31"/>
      <c r="W48" s="32">
        <f t="shared" si="7"/>
        <v>0</v>
      </c>
      <c r="X48" s="38"/>
      <c r="Y48" s="6"/>
      <c r="Z48" s="6"/>
      <c r="AA48" s="6"/>
      <c r="AB48" s="6"/>
    </row>
    <row r="49" spans="18:28" ht="27.95" customHeight="1" thickBot="1" x14ac:dyDescent="0.4">
      <c r="R49" s="35"/>
      <c r="S49" s="28">
        <v>2029</v>
      </c>
      <c r="T49" s="29" t="s">
        <v>59</v>
      </c>
      <c r="U49" s="30">
        <f t="shared" si="6"/>
        <v>0</v>
      </c>
      <c r="V49" s="31"/>
      <c r="W49" s="32">
        <f t="shared" si="7"/>
        <v>0</v>
      </c>
      <c r="X49" s="6"/>
      <c r="Y49" s="6"/>
      <c r="Z49" s="6"/>
      <c r="AA49" s="6"/>
      <c r="AB49" s="6"/>
    </row>
    <row r="50" spans="18:28" ht="27.95" customHeight="1" thickBot="1" x14ac:dyDescent="0.4">
      <c r="R50" s="35"/>
      <c r="S50" s="28">
        <v>2027</v>
      </c>
      <c r="T50" s="29" t="s">
        <v>20</v>
      </c>
      <c r="U50" s="30">
        <f t="shared" si="6"/>
        <v>42</v>
      </c>
      <c r="V50" s="31"/>
      <c r="W50" s="32">
        <f t="shared" si="7"/>
        <v>42</v>
      </c>
      <c r="X50" s="6"/>
      <c r="Y50" s="6"/>
      <c r="Z50" s="6"/>
      <c r="AA50" s="6"/>
      <c r="AB50" s="6"/>
    </row>
    <row r="51" spans="18:28" ht="27.95" customHeight="1" thickBot="1" x14ac:dyDescent="0.4">
      <c r="R51" s="35"/>
      <c r="S51" s="28">
        <v>1862</v>
      </c>
      <c r="T51" s="29" t="s">
        <v>60</v>
      </c>
      <c r="U51" s="30">
        <f t="shared" si="6"/>
        <v>0</v>
      </c>
      <c r="V51" s="31"/>
      <c r="W51" s="32">
        <f t="shared" si="7"/>
        <v>0</v>
      </c>
      <c r="X51" s="6"/>
      <c r="Y51" s="6"/>
      <c r="Z51" s="6"/>
      <c r="AA51" s="6"/>
      <c r="AB51" s="6"/>
    </row>
    <row r="52" spans="18:28" ht="27.95" customHeight="1" thickBot="1" x14ac:dyDescent="0.4">
      <c r="R52" s="35"/>
      <c r="S52" s="28">
        <v>1132</v>
      </c>
      <c r="T52" s="29" t="s">
        <v>61</v>
      </c>
      <c r="U52" s="30">
        <f t="shared" si="6"/>
        <v>0</v>
      </c>
      <c r="V52" s="31"/>
      <c r="W52" s="32">
        <f t="shared" si="7"/>
        <v>0</v>
      </c>
      <c r="X52" s="6"/>
      <c r="Y52" s="6"/>
      <c r="Z52" s="6"/>
      <c r="AA52" s="6"/>
      <c r="AB52" s="6"/>
    </row>
    <row r="53" spans="18:28" ht="27.95" customHeight="1" thickBot="1" x14ac:dyDescent="0.4">
      <c r="R53" s="6"/>
      <c r="S53" s="28">
        <v>1988</v>
      </c>
      <c r="T53" s="29" t="s">
        <v>62</v>
      </c>
      <c r="U53" s="30">
        <f t="shared" si="6"/>
        <v>0</v>
      </c>
      <c r="V53" s="31"/>
      <c r="W53" s="32">
        <f t="shared" si="7"/>
        <v>0</v>
      </c>
      <c r="X53" s="6"/>
      <c r="Y53" s="6"/>
      <c r="Z53" s="6"/>
      <c r="AA53" s="6"/>
      <c r="AB53" s="6"/>
    </row>
    <row r="54" spans="18:28" ht="27.95" customHeight="1" thickBot="1" x14ac:dyDescent="0.4">
      <c r="R54" s="6"/>
      <c r="S54" s="28">
        <v>1172</v>
      </c>
      <c r="T54" s="29" t="s">
        <v>161</v>
      </c>
      <c r="U54" s="30">
        <f t="shared" si="6"/>
        <v>0</v>
      </c>
      <c r="V54" s="31"/>
      <c r="W54" s="32">
        <f t="shared" si="7"/>
        <v>0</v>
      </c>
      <c r="X54" s="6"/>
      <c r="Y54" s="6"/>
      <c r="Z54" s="6"/>
      <c r="AA54" s="6"/>
      <c r="AB54" s="6"/>
    </row>
    <row r="55" spans="18:28" ht="27.95" customHeight="1" thickBot="1" x14ac:dyDescent="0.4">
      <c r="R55" s="6"/>
      <c r="S55" s="28"/>
      <c r="T55" s="29"/>
      <c r="U55" s="30">
        <f t="shared" si="6"/>
        <v>0</v>
      </c>
      <c r="V55" s="31"/>
      <c r="W55" s="32">
        <f t="shared" si="7"/>
        <v>0</v>
      </c>
      <c r="X55" s="6"/>
      <c r="Y55" s="6"/>
      <c r="Z55" s="6"/>
      <c r="AA55" s="6"/>
      <c r="AB55" s="6"/>
    </row>
    <row r="56" spans="18:28" ht="27.95" customHeight="1" thickBot="1" x14ac:dyDescent="0.4">
      <c r="R56" s="6"/>
      <c r="S56" s="28">
        <v>2460</v>
      </c>
      <c r="T56" s="29" t="s">
        <v>166</v>
      </c>
      <c r="U56" s="30">
        <f t="shared" si="6"/>
        <v>0</v>
      </c>
      <c r="V56" s="31"/>
      <c r="W56" s="32">
        <f t="shared" si="7"/>
        <v>0</v>
      </c>
      <c r="X56" s="6"/>
      <c r="Y56" s="6"/>
      <c r="Z56" s="6"/>
      <c r="AA56" s="6"/>
      <c r="AB56" s="6"/>
    </row>
    <row r="57" spans="18:28" ht="27.95" customHeight="1" thickBot="1" x14ac:dyDescent="0.4">
      <c r="R57" s="6"/>
      <c r="S57" s="28">
        <v>1990</v>
      </c>
      <c r="T57" s="29" t="s">
        <v>26</v>
      </c>
      <c r="U57" s="30">
        <f t="shared" si="6"/>
        <v>0</v>
      </c>
      <c r="V57" s="31"/>
      <c r="W57" s="32">
        <f t="shared" si="7"/>
        <v>0</v>
      </c>
      <c r="X57" s="6"/>
      <c r="Y57" s="6"/>
      <c r="Z57" s="6"/>
      <c r="AA57" s="6"/>
      <c r="AB57" s="6"/>
    </row>
    <row r="58" spans="18:28" ht="27.95" customHeight="1" thickBot="1" x14ac:dyDescent="0.4">
      <c r="R58" s="6"/>
      <c r="S58" s="28">
        <v>2068</v>
      </c>
      <c r="T58" s="29" t="s">
        <v>64</v>
      </c>
      <c r="U58" s="30">
        <f t="shared" si="6"/>
        <v>0</v>
      </c>
      <c r="V58" s="31"/>
      <c r="W58" s="32">
        <f t="shared" si="7"/>
        <v>0</v>
      </c>
      <c r="X58" s="6"/>
      <c r="Y58" s="6"/>
      <c r="Z58" s="6"/>
      <c r="AA58" s="6"/>
      <c r="AB58" s="6"/>
    </row>
    <row r="59" spans="18:28" ht="27.95" customHeight="1" thickBot="1" x14ac:dyDescent="0.4">
      <c r="R59" s="6"/>
      <c r="S59" s="28">
        <v>2075</v>
      </c>
      <c r="T59" s="145" t="s">
        <v>118</v>
      </c>
      <c r="U59" s="30">
        <f t="shared" si="6"/>
        <v>0</v>
      </c>
      <c r="V59" s="31"/>
      <c r="W59" s="32">
        <f t="shared" si="7"/>
        <v>0</v>
      </c>
      <c r="X59" s="6"/>
      <c r="Y59" s="6"/>
      <c r="Z59" s="6"/>
      <c r="AA59" s="6"/>
      <c r="AB59" s="6"/>
    </row>
    <row r="60" spans="18:28" ht="27.95" customHeight="1" thickBot="1" x14ac:dyDescent="0.4">
      <c r="R60" s="6"/>
      <c r="S60" s="28">
        <v>2076</v>
      </c>
      <c r="T60" s="29" t="s">
        <v>117</v>
      </c>
      <c r="U60" s="30">
        <f t="shared" si="6"/>
        <v>0</v>
      </c>
      <c r="V60" s="31"/>
      <c r="W60" s="32">
        <f t="shared" si="7"/>
        <v>0</v>
      </c>
      <c r="X60" s="6"/>
      <c r="Y60" s="6"/>
      <c r="Z60" s="6"/>
      <c r="AA60" s="6"/>
      <c r="AB60" s="6"/>
    </row>
    <row r="61" spans="18:28" ht="27.95" customHeight="1" thickBot="1" x14ac:dyDescent="0.4">
      <c r="R61" s="6"/>
      <c r="S61" s="28">
        <v>2161</v>
      </c>
      <c r="T61" s="29" t="s">
        <v>66</v>
      </c>
      <c r="U61" s="30">
        <f t="shared" si="6"/>
        <v>0</v>
      </c>
      <c r="V61" s="31"/>
      <c r="W61" s="32">
        <f t="shared" si="7"/>
        <v>0</v>
      </c>
      <c r="X61" s="6"/>
      <c r="Y61" s="6"/>
      <c r="Z61" s="6"/>
      <c r="AA61" s="6"/>
      <c r="AB61" s="6"/>
    </row>
    <row r="62" spans="18:28" ht="27.95" customHeight="1" thickBot="1" x14ac:dyDescent="0.4">
      <c r="R62" s="6"/>
      <c r="S62" s="28">
        <v>1216</v>
      </c>
      <c r="T62" s="145" t="s">
        <v>108</v>
      </c>
      <c r="U62" s="30">
        <f t="shared" si="6"/>
        <v>0</v>
      </c>
      <c r="V62" s="31"/>
      <c r="W62" s="32">
        <f t="shared" si="7"/>
        <v>0</v>
      </c>
      <c r="X62" s="6"/>
      <c r="Y62" s="6"/>
      <c r="Z62" s="6"/>
      <c r="AA62" s="6"/>
      <c r="AB62" s="6"/>
    </row>
    <row r="63" spans="18:28" ht="27.95" customHeight="1" thickBot="1" x14ac:dyDescent="0.4">
      <c r="R63" s="6"/>
      <c r="S63" s="28">
        <v>2612</v>
      </c>
      <c r="T63" s="29" t="s">
        <v>227</v>
      </c>
      <c r="U63" s="30">
        <f t="shared" si="6"/>
        <v>341</v>
      </c>
      <c r="V63" s="31"/>
      <c r="W63" s="32">
        <f t="shared" si="7"/>
        <v>341</v>
      </c>
      <c r="X63" s="6"/>
      <c r="Y63" s="6"/>
      <c r="Z63" s="6"/>
      <c r="AA63" s="6"/>
      <c r="AB63" s="6"/>
    </row>
    <row r="64" spans="18:28" ht="27.95" customHeight="1" thickBot="1" x14ac:dyDescent="0.4">
      <c r="R64" s="6"/>
      <c r="S64" s="28">
        <v>1896</v>
      </c>
      <c r="T64" s="29" t="s">
        <v>116</v>
      </c>
      <c r="U64" s="30">
        <f t="shared" si="6"/>
        <v>0</v>
      </c>
      <c r="V64" s="31"/>
      <c r="W64" s="32">
        <f t="shared" si="7"/>
        <v>0</v>
      </c>
      <c r="X64" s="6"/>
      <c r="Y64" s="6"/>
      <c r="Z64" s="6"/>
      <c r="AA64" s="6"/>
      <c r="AB64" s="6"/>
    </row>
    <row r="65" spans="18:28" ht="27.95" customHeight="1" x14ac:dyDescent="0.35">
      <c r="R65" s="6"/>
      <c r="S65" s="6"/>
      <c r="T65" s="6"/>
      <c r="U65" s="39">
        <f>SUM(U3:U64)</f>
        <v>1671</v>
      </c>
      <c r="V65" s="6"/>
      <c r="W65" s="41">
        <f>SUM(W3:W64)</f>
        <v>1686</v>
      </c>
      <c r="X65" s="6"/>
      <c r="Y65" s="6"/>
      <c r="Z65" s="6"/>
      <c r="AA65" s="6"/>
      <c r="AB65" s="6"/>
    </row>
    <row r="66" spans="18:28" ht="27.75" customHeight="1" x14ac:dyDescent="0.2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8:28" ht="27.95" customHeight="1" x14ac:dyDescent="0.2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8:28" ht="27.95" customHeight="1" x14ac:dyDescent="0.2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8:28" ht="28.5" customHeight="1" x14ac:dyDescent="0.2">
      <c r="S69" s="6"/>
      <c r="T69" s="6"/>
      <c r="U69" s="6"/>
      <c r="V69" s="6"/>
      <c r="W69" s="6"/>
    </row>
    <row r="70" spans="18:28" ht="28.5" customHeight="1" x14ac:dyDescent="0.2">
      <c r="S70" s="6"/>
      <c r="T70" s="6"/>
    </row>
    <row r="71" spans="18:28" ht="28.5" customHeight="1" x14ac:dyDescent="0.2">
      <c r="S71" s="6"/>
      <c r="T71" s="6"/>
    </row>
    <row r="72" spans="18:28" ht="28.5" customHeight="1" x14ac:dyDescent="0.2">
      <c r="S72" s="6"/>
      <c r="T72" s="6"/>
    </row>
    <row r="73" spans="18:28" ht="28.5" customHeight="1" x14ac:dyDescent="0.2">
      <c r="S73" s="6"/>
      <c r="T73" s="6"/>
    </row>
    <row r="74" spans="18:28" ht="28.5" customHeight="1" x14ac:dyDescent="0.2">
      <c r="S74" s="6"/>
      <c r="T74" s="6"/>
    </row>
    <row r="75" spans="18:28" ht="28.5" customHeight="1" x14ac:dyDescent="0.2">
      <c r="S75" s="6"/>
      <c r="T75" s="6"/>
    </row>
    <row r="76" spans="18:28" ht="28.5" customHeight="1" x14ac:dyDescent="0.2">
      <c r="S76" s="6"/>
      <c r="T76" s="6"/>
    </row>
    <row r="77" spans="18:28" ht="28.5" customHeight="1" x14ac:dyDescent="0.2">
      <c r="S77" s="6"/>
      <c r="T77" s="6"/>
    </row>
    <row r="78" spans="18:28" ht="28.5" customHeight="1" x14ac:dyDescent="0.2">
      <c r="S78" s="6"/>
      <c r="T78" s="6"/>
    </row>
    <row r="79" spans="18:28" ht="28.5" customHeight="1" x14ac:dyDescent="0.2">
      <c r="S79" s="6"/>
      <c r="T79" s="6"/>
    </row>
    <row r="80" spans="18:28" ht="28.5" customHeight="1" x14ac:dyDescent="0.2">
      <c r="S80" s="6"/>
      <c r="T80" s="6"/>
    </row>
    <row r="81" spans="19:20" ht="28.5" customHeight="1" x14ac:dyDescent="0.2">
      <c r="S81" s="6"/>
      <c r="T81" s="6"/>
    </row>
    <row r="82" spans="19:20" ht="28.5" customHeight="1" x14ac:dyDescent="0.2">
      <c r="S82" s="6"/>
      <c r="T82" s="6"/>
    </row>
    <row r="83" spans="19:20" ht="28.5" customHeight="1" x14ac:dyDescent="0.2">
      <c r="S83" s="6"/>
      <c r="T83" s="6"/>
    </row>
    <row r="84" spans="19:20" ht="28.5" customHeight="1" x14ac:dyDescent="0.2">
      <c r="S84" s="6"/>
      <c r="T84" s="6"/>
    </row>
    <row r="85" spans="19:20" ht="28.5" customHeight="1" x14ac:dyDescent="0.2">
      <c r="S85" s="6"/>
      <c r="T85" s="6"/>
    </row>
    <row r="86" spans="19:20" ht="28.5" customHeight="1" x14ac:dyDescent="0.2">
      <c r="S86" s="6"/>
      <c r="T86" s="6"/>
    </row>
    <row r="87" spans="19:20" ht="28.5" customHeight="1" x14ac:dyDescent="0.2">
      <c r="S87" s="6"/>
      <c r="T87" s="6"/>
    </row>
    <row r="88" spans="19:20" ht="28.5" customHeight="1" x14ac:dyDescent="0.2">
      <c r="S88" s="6"/>
      <c r="T88" s="6"/>
    </row>
    <row r="89" spans="19:20" ht="28.5" customHeight="1" x14ac:dyDescent="0.2">
      <c r="S89" s="6"/>
      <c r="T89" s="6"/>
    </row>
    <row r="90" spans="19:20" ht="28.5" customHeight="1" x14ac:dyDescent="0.2">
      <c r="S90" s="6"/>
      <c r="T90" s="6"/>
    </row>
    <row r="91" spans="19:20" ht="28.5" customHeight="1" x14ac:dyDescent="0.2">
      <c r="S91" s="6"/>
      <c r="T91" s="6"/>
    </row>
    <row r="92" spans="19:20" ht="28.5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28">
    <sortCondition descending="1" ref="O3:O28"/>
  </sortState>
  <mergeCells count="1">
    <mergeCell ref="B1:G1"/>
  </mergeCells>
  <phoneticPr fontId="20" type="noConversion"/>
  <conditionalFormatting sqref="A44 A45:B46 A3:B43">
    <cfRule type="containsText" dxfId="11" priority="1" stopIfTrue="1" operator="containsText" text="SI">
      <formula>NOT(ISERROR(SEARCH("SI",A3)))</formula>
    </cfRule>
    <cfRule type="containsText" dxfId="1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F4" sqref="F4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6.85546875" style="1" customWidth="1"/>
    <col min="4" max="4" width="14.42578125" style="1" customWidth="1"/>
    <col min="5" max="5" width="66.140625" style="1" customWidth="1"/>
    <col min="6" max="6" width="21.85546875" style="1" customWidth="1"/>
    <col min="7" max="8" width="22.42578125" style="1" customWidth="1"/>
    <col min="9" max="12" width="23" style="1" customWidth="1"/>
    <col min="13" max="14" width="23.42578125" style="1" customWidth="1"/>
    <col min="15" max="15" width="21.42578125" style="1" customWidth="1"/>
    <col min="16" max="16" width="15.140625" style="1" bestFit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5.42578125" style="1" customWidth="1"/>
    <col min="27" max="27" width="11.42578125" style="1" customWidth="1"/>
    <col min="28" max="28" width="63.7109375" style="1" customWidth="1"/>
    <col min="29" max="260" width="11.42578125" style="1" customWidth="1"/>
  </cols>
  <sheetData>
    <row r="1" spans="1:28" ht="28.5" customHeight="1" thickBot="1" x14ac:dyDescent="0.45">
      <c r="A1"/>
      <c r="B1" s="255" t="s">
        <v>81</v>
      </c>
      <c r="C1" s="256"/>
      <c r="D1" s="256"/>
      <c r="E1" s="256"/>
      <c r="F1" s="256"/>
      <c r="G1" s="257"/>
      <c r="H1" s="57"/>
      <c r="I1" s="58"/>
      <c r="J1" s="58"/>
      <c r="K1" s="58"/>
      <c r="L1" s="58"/>
      <c r="M1" s="58"/>
      <c r="N1" s="58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60" t="s">
        <v>183</v>
      </c>
      <c r="B2" s="8" t="s">
        <v>69</v>
      </c>
      <c r="C2" s="160" t="s">
        <v>1</v>
      </c>
      <c r="D2" s="160" t="s">
        <v>70</v>
      </c>
      <c r="E2" s="160" t="s">
        <v>3</v>
      </c>
      <c r="F2" s="9" t="s">
        <v>229</v>
      </c>
      <c r="G2" s="9" t="s">
        <v>566</v>
      </c>
      <c r="H2" s="9" t="s">
        <v>779</v>
      </c>
      <c r="I2" s="9" t="s">
        <v>222</v>
      </c>
      <c r="J2" s="9" t="s">
        <v>223</v>
      </c>
      <c r="K2" s="9" t="s">
        <v>224</v>
      </c>
      <c r="L2" s="9" t="s">
        <v>225</v>
      </c>
      <c r="M2" s="9" t="s">
        <v>226</v>
      </c>
      <c r="N2" s="10" t="s">
        <v>159</v>
      </c>
      <c r="O2" s="11" t="s">
        <v>4</v>
      </c>
      <c r="P2" s="12" t="s">
        <v>5</v>
      </c>
      <c r="Q2" s="12" t="s">
        <v>6</v>
      </c>
      <c r="R2" s="7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73" t="s">
        <v>193</v>
      </c>
      <c r="B3" s="240" t="s">
        <v>146</v>
      </c>
      <c r="C3" s="175" t="s">
        <v>153</v>
      </c>
      <c r="D3" s="244" t="s">
        <v>241</v>
      </c>
      <c r="E3" s="175" t="s">
        <v>138</v>
      </c>
      <c r="F3" s="175">
        <v>90</v>
      </c>
      <c r="G3" s="194">
        <v>100</v>
      </c>
      <c r="H3" s="162">
        <v>30</v>
      </c>
      <c r="I3" s="165"/>
      <c r="J3" s="165"/>
      <c r="K3" s="165"/>
      <c r="L3" s="157"/>
      <c r="M3" s="157"/>
      <c r="N3" s="158"/>
      <c r="O3" s="25">
        <f t="shared" ref="O3:O40" si="0">IF(P3=7,SUM(F3:N3)-SMALL(F3:N3,1)-SMALL(F3:N3,2),IF(P3=6,SUM(F3:N3)-SMALL(F3:N3,1),SUM(F3:N3)))</f>
        <v>220</v>
      </c>
      <c r="P3" s="26">
        <f t="shared" ref="P3:P40" si="1">COUNTA(F3:N3)</f>
        <v>3</v>
      </c>
      <c r="Q3" s="147">
        <f t="shared" ref="Q3:Q9" si="2">SUM(F3:N3)</f>
        <v>220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0</v>
      </c>
      <c r="X3" s="19"/>
      <c r="Y3" s="33"/>
      <c r="Z3" s="33"/>
      <c r="AA3" s="33"/>
      <c r="AB3" s="33"/>
    </row>
    <row r="4" spans="1:28" ht="29.1" customHeight="1" thickBot="1" x14ac:dyDescent="0.4">
      <c r="A4" s="173" t="s">
        <v>235</v>
      </c>
      <c r="B4" s="240" t="s">
        <v>146</v>
      </c>
      <c r="C4" s="175" t="s">
        <v>238</v>
      </c>
      <c r="D4" s="244" t="s">
        <v>129</v>
      </c>
      <c r="E4" s="175" t="s">
        <v>141</v>
      </c>
      <c r="F4" s="175">
        <v>100</v>
      </c>
      <c r="G4" s="194"/>
      <c r="H4" s="162">
        <v>90</v>
      </c>
      <c r="I4" s="165"/>
      <c r="J4" s="165"/>
      <c r="K4" s="23"/>
      <c r="L4" s="23"/>
      <c r="M4" s="23"/>
      <c r="N4" s="24"/>
      <c r="O4" s="25">
        <f t="shared" si="0"/>
        <v>190</v>
      </c>
      <c r="P4" s="26">
        <f t="shared" si="1"/>
        <v>2</v>
      </c>
      <c r="Q4" s="147">
        <f t="shared" si="2"/>
        <v>190</v>
      </c>
      <c r="R4" s="27"/>
      <c r="S4" s="28">
        <v>2310</v>
      </c>
      <c r="T4" s="29" t="s">
        <v>140</v>
      </c>
      <c r="U4" s="30">
        <f t="shared" ref="U4:U64" si="3">SUMIF($D$3:$D$101,S4,$Q$3:$Q$101)</f>
        <v>20</v>
      </c>
      <c r="V4" s="31"/>
      <c r="W4" s="32">
        <f t="shared" ref="W4:W64" si="4">SUMIF($D$3:$D$101,S4,$O$3:$O$101)</f>
        <v>20</v>
      </c>
      <c r="X4" s="19"/>
      <c r="Y4" s="33"/>
      <c r="Z4" s="33"/>
      <c r="AA4" s="33"/>
      <c r="AB4" s="33"/>
    </row>
    <row r="5" spans="1:28" ht="29.1" customHeight="1" thickBot="1" x14ac:dyDescent="0.4">
      <c r="A5" s="173" t="s">
        <v>567</v>
      </c>
      <c r="B5" s="240" t="s">
        <v>146</v>
      </c>
      <c r="C5" s="175" t="s">
        <v>588</v>
      </c>
      <c r="D5" s="182">
        <v>2612</v>
      </c>
      <c r="E5" s="175" t="s">
        <v>285</v>
      </c>
      <c r="F5" s="181"/>
      <c r="G5" s="194">
        <v>90</v>
      </c>
      <c r="H5" s="162">
        <v>80</v>
      </c>
      <c r="I5" s="165"/>
      <c r="J5" s="165"/>
      <c r="K5" s="23"/>
      <c r="L5" s="23"/>
      <c r="M5" s="23"/>
      <c r="N5" s="24"/>
      <c r="O5" s="25">
        <f t="shared" si="0"/>
        <v>170</v>
      </c>
      <c r="P5" s="26">
        <f t="shared" si="1"/>
        <v>2</v>
      </c>
      <c r="Q5" s="147">
        <f t="shared" si="2"/>
        <v>170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73" t="s">
        <v>194</v>
      </c>
      <c r="B6" s="240" t="s">
        <v>146</v>
      </c>
      <c r="C6" s="175" t="s">
        <v>150</v>
      </c>
      <c r="D6" s="244" t="s">
        <v>133</v>
      </c>
      <c r="E6" s="175" t="s">
        <v>144</v>
      </c>
      <c r="F6" s="175">
        <v>60</v>
      </c>
      <c r="G6" s="194">
        <v>80</v>
      </c>
      <c r="H6" s="162">
        <v>15</v>
      </c>
      <c r="I6" s="165"/>
      <c r="J6" s="165"/>
      <c r="K6" s="23"/>
      <c r="L6" s="23"/>
      <c r="M6" s="23"/>
      <c r="N6" s="24"/>
      <c r="O6" s="25">
        <f t="shared" si="0"/>
        <v>155</v>
      </c>
      <c r="P6" s="26">
        <f t="shared" si="1"/>
        <v>3</v>
      </c>
      <c r="Q6" s="147">
        <f t="shared" si="2"/>
        <v>155</v>
      </c>
      <c r="R6" s="27"/>
      <c r="S6" s="28">
        <v>1180</v>
      </c>
      <c r="T6" s="29" t="s">
        <v>14</v>
      </c>
      <c r="U6" s="30">
        <f t="shared" si="3"/>
        <v>242</v>
      </c>
      <c r="V6" s="31"/>
      <c r="W6" s="32">
        <f t="shared" si="4"/>
        <v>342</v>
      </c>
      <c r="X6" s="19"/>
      <c r="Y6" s="33"/>
      <c r="Z6" s="33"/>
      <c r="AA6" s="33"/>
      <c r="AB6" s="33"/>
    </row>
    <row r="7" spans="1:28" ht="29.1" customHeight="1" thickBot="1" x14ac:dyDescent="0.4">
      <c r="A7" s="173" t="s">
        <v>192</v>
      </c>
      <c r="B7" s="240" t="s">
        <v>146</v>
      </c>
      <c r="C7" s="175" t="s">
        <v>151</v>
      </c>
      <c r="D7" s="244" t="s">
        <v>174</v>
      </c>
      <c r="E7" s="175" t="s">
        <v>175</v>
      </c>
      <c r="F7" s="175">
        <v>80</v>
      </c>
      <c r="G7" s="194">
        <v>20</v>
      </c>
      <c r="H7" s="162">
        <v>50</v>
      </c>
      <c r="I7" s="165"/>
      <c r="J7" s="165"/>
      <c r="K7" s="23"/>
      <c r="L7" s="23"/>
      <c r="M7" s="23"/>
      <c r="N7" s="24"/>
      <c r="O7" s="25">
        <f t="shared" si="0"/>
        <v>150</v>
      </c>
      <c r="P7" s="26">
        <f t="shared" si="1"/>
        <v>3</v>
      </c>
      <c r="Q7" s="147">
        <f t="shared" si="2"/>
        <v>150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73" t="s">
        <v>198</v>
      </c>
      <c r="B8" s="240" t="s">
        <v>146</v>
      </c>
      <c r="C8" s="175" t="s">
        <v>200</v>
      </c>
      <c r="D8" s="244" t="s">
        <v>128</v>
      </c>
      <c r="E8" s="175" t="s">
        <v>139</v>
      </c>
      <c r="F8" s="175">
        <v>40</v>
      </c>
      <c r="G8" s="194">
        <v>50</v>
      </c>
      <c r="H8" s="162">
        <v>20</v>
      </c>
      <c r="I8" s="165"/>
      <c r="J8" s="165"/>
      <c r="K8" s="23"/>
      <c r="L8" s="23"/>
      <c r="M8" s="23"/>
      <c r="N8" s="24"/>
      <c r="O8" s="25">
        <f t="shared" si="0"/>
        <v>110</v>
      </c>
      <c r="P8" s="26">
        <f t="shared" si="1"/>
        <v>3</v>
      </c>
      <c r="Q8" s="147">
        <f t="shared" si="2"/>
        <v>110</v>
      </c>
      <c r="R8" s="27"/>
      <c r="S8" s="28">
        <v>10</v>
      </c>
      <c r="T8" s="29" t="s">
        <v>16</v>
      </c>
      <c r="U8" s="30">
        <f t="shared" si="3"/>
        <v>240</v>
      </c>
      <c r="V8" s="31"/>
      <c r="W8" s="32">
        <f t="shared" si="4"/>
        <v>240</v>
      </c>
      <c r="X8" s="19"/>
      <c r="Y8" s="33"/>
      <c r="Z8" s="33"/>
      <c r="AA8" s="33"/>
      <c r="AB8" s="33"/>
    </row>
    <row r="9" spans="1:28" ht="29.1" customHeight="1" thickBot="1" x14ac:dyDescent="0.4">
      <c r="A9" s="173" t="s">
        <v>568</v>
      </c>
      <c r="B9" s="240" t="s">
        <v>146</v>
      </c>
      <c r="C9" s="175" t="s">
        <v>589</v>
      </c>
      <c r="D9" s="182">
        <v>2057</v>
      </c>
      <c r="E9" s="175" t="s">
        <v>142</v>
      </c>
      <c r="F9" s="180"/>
      <c r="G9" s="194">
        <v>60</v>
      </c>
      <c r="H9" s="162">
        <v>40</v>
      </c>
      <c r="I9" s="165"/>
      <c r="J9" s="165"/>
      <c r="K9" s="23"/>
      <c r="L9" s="23"/>
      <c r="M9" s="23"/>
      <c r="N9" s="24"/>
      <c r="O9" s="25">
        <f t="shared" si="0"/>
        <v>100</v>
      </c>
      <c r="P9" s="26">
        <f t="shared" si="1"/>
        <v>2</v>
      </c>
      <c r="Q9" s="147">
        <f t="shared" si="2"/>
        <v>100</v>
      </c>
      <c r="R9" s="27"/>
      <c r="S9" s="28">
        <v>1589</v>
      </c>
      <c r="T9" s="29" t="s">
        <v>18</v>
      </c>
      <c r="U9" s="30">
        <f t="shared" si="3"/>
        <v>139</v>
      </c>
      <c r="V9" s="31"/>
      <c r="W9" s="32">
        <f t="shared" si="4"/>
        <v>144</v>
      </c>
      <c r="X9" s="19"/>
      <c r="Y9" s="33"/>
      <c r="Z9" s="33"/>
      <c r="AA9" s="33"/>
      <c r="AB9" s="33"/>
    </row>
    <row r="10" spans="1:28" ht="29.1" customHeight="1" thickBot="1" x14ac:dyDescent="0.4">
      <c r="A10" s="173" t="s">
        <v>782</v>
      </c>
      <c r="B10" s="240" t="s">
        <v>146</v>
      </c>
      <c r="C10" s="175" t="s">
        <v>780</v>
      </c>
      <c r="D10" s="182" t="s">
        <v>129</v>
      </c>
      <c r="E10" s="175" t="s">
        <v>141</v>
      </c>
      <c r="F10" s="180"/>
      <c r="G10" s="194"/>
      <c r="H10" s="162">
        <v>100</v>
      </c>
      <c r="I10" s="165"/>
      <c r="J10" s="165"/>
      <c r="K10" s="23"/>
      <c r="L10" s="23"/>
      <c r="M10" s="23"/>
      <c r="N10" s="24"/>
      <c r="O10" s="25">
        <f t="shared" si="0"/>
        <v>100</v>
      </c>
      <c r="P10" s="26">
        <f t="shared" si="1"/>
        <v>1</v>
      </c>
      <c r="Q10" s="147">
        <v>0</v>
      </c>
      <c r="R10" s="27"/>
      <c r="S10" s="28">
        <v>2074</v>
      </c>
      <c r="T10" s="29" t="s">
        <v>160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73" t="s">
        <v>570</v>
      </c>
      <c r="B11" s="240" t="s">
        <v>146</v>
      </c>
      <c r="C11" s="175" t="s">
        <v>591</v>
      </c>
      <c r="D11" s="182">
        <v>1589</v>
      </c>
      <c r="E11" s="175" t="s">
        <v>143</v>
      </c>
      <c r="F11" s="180"/>
      <c r="G11" s="194">
        <v>30</v>
      </c>
      <c r="H11" s="162">
        <v>60</v>
      </c>
      <c r="I11" s="165"/>
      <c r="J11" s="165"/>
      <c r="K11" s="23"/>
      <c r="L11" s="23"/>
      <c r="M11" s="23"/>
      <c r="N11" s="24"/>
      <c r="O11" s="25">
        <f t="shared" si="0"/>
        <v>90</v>
      </c>
      <c r="P11" s="26">
        <f t="shared" si="1"/>
        <v>2</v>
      </c>
      <c r="Q11" s="147">
        <f>SUM(F11:N11)</f>
        <v>90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73" t="s">
        <v>201</v>
      </c>
      <c r="B12" s="240" t="s">
        <v>146</v>
      </c>
      <c r="C12" s="175" t="s">
        <v>202</v>
      </c>
      <c r="D12" s="244" t="s">
        <v>133</v>
      </c>
      <c r="E12" s="175" t="s">
        <v>144</v>
      </c>
      <c r="F12" s="175">
        <v>50</v>
      </c>
      <c r="G12" s="194">
        <v>15</v>
      </c>
      <c r="H12" s="162"/>
      <c r="I12" s="165"/>
      <c r="J12" s="165"/>
      <c r="K12" s="23"/>
      <c r="L12" s="23"/>
      <c r="M12" s="23"/>
      <c r="N12" s="24"/>
      <c r="O12" s="25">
        <f t="shared" si="0"/>
        <v>65</v>
      </c>
      <c r="P12" s="26">
        <f t="shared" si="1"/>
        <v>2</v>
      </c>
      <c r="Q12" s="147">
        <f>SUM(F12:N12)</f>
        <v>65</v>
      </c>
      <c r="R12" s="27"/>
      <c r="S12" s="28">
        <v>2140</v>
      </c>
      <c r="T12" s="29" t="s">
        <v>145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73" t="s">
        <v>569</v>
      </c>
      <c r="B13" s="240" t="s">
        <v>146</v>
      </c>
      <c r="C13" s="175" t="s">
        <v>590</v>
      </c>
      <c r="D13" s="182">
        <v>2057</v>
      </c>
      <c r="E13" s="175" t="s">
        <v>142</v>
      </c>
      <c r="F13" s="180"/>
      <c r="G13" s="194">
        <v>40</v>
      </c>
      <c r="H13" s="162"/>
      <c r="I13" s="165"/>
      <c r="J13" s="165"/>
      <c r="K13" s="23"/>
      <c r="L13" s="23"/>
      <c r="M13" s="23"/>
      <c r="N13" s="24"/>
      <c r="O13" s="25">
        <f t="shared" si="0"/>
        <v>40</v>
      </c>
      <c r="P13" s="26">
        <f t="shared" si="1"/>
        <v>1</v>
      </c>
      <c r="Q13" s="147"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5">
      <c r="A14" s="173" t="s">
        <v>179</v>
      </c>
      <c r="B14" s="240" t="s">
        <v>146</v>
      </c>
      <c r="C14" s="175" t="s">
        <v>131</v>
      </c>
      <c r="D14" s="244" t="s">
        <v>132</v>
      </c>
      <c r="E14" s="175" t="s">
        <v>143</v>
      </c>
      <c r="F14" s="175">
        <v>30</v>
      </c>
      <c r="G14" s="194">
        <v>6</v>
      </c>
      <c r="H14" s="162"/>
      <c r="I14" s="165"/>
      <c r="J14" s="165"/>
      <c r="K14" s="165"/>
      <c r="L14" s="157"/>
      <c r="M14" s="157"/>
      <c r="N14" s="158"/>
      <c r="O14" s="25">
        <f t="shared" si="0"/>
        <v>36</v>
      </c>
      <c r="P14" s="26">
        <f t="shared" si="1"/>
        <v>2</v>
      </c>
      <c r="Q14" s="147">
        <f t="shared" ref="Q14:Q32" si="5">SUM(F14:N14)</f>
        <v>36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5">
      <c r="A15" s="173" t="s">
        <v>180</v>
      </c>
      <c r="B15" s="240" t="s">
        <v>146</v>
      </c>
      <c r="C15" s="175" t="s">
        <v>125</v>
      </c>
      <c r="D15" s="244" t="s">
        <v>230</v>
      </c>
      <c r="E15" s="175" t="s">
        <v>227</v>
      </c>
      <c r="F15" s="175">
        <v>20</v>
      </c>
      <c r="G15" s="194">
        <v>9</v>
      </c>
      <c r="H15" s="162">
        <v>5</v>
      </c>
      <c r="I15" s="165"/>
      <c r="J15" s="165"/>
      <c r="K15" s="165"/>
      <c r="L15" s="157"/>
      <c r="M15" s="157"/>
      <c r="N15" s="158"/>
      <c r="O15" s="25">
        <f t="shared" si="0"/>
        <v>34</v>
      </c>
      <c r="P15" s="26">
        <f t="shared" si="1"/>
        <v>3</v>
      </c>
      <c r="Q15" s="147">
        <f t="shared" si="5"/>
        <v>34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73" t="s">
        <v>213</v>
      </c>
      <c r="B16" s="240" t="s">
        <v>146</v>
      </c>
      <c r="C16" s="175" t="s">
        <v>214</v>
      </c>
      <c r="D16" s="244" t="s">
        <v>129</v>
      </c>
      <c r="E16" s="175" t="s">
        <v>141</v>
      </c>
      <c r="F16" s="175">
        <v>12</v>
      </c>
      <c r="G16" s="194">
        <v>8</v>
      </c>
      <c r="H16" s="162">
        <v>12</v>
      </c>
      <c r="I16" s="165"/>
      <c r="J16" s="165"/>
      <c r="K16" s="23"/>
      <c r="L16" s="23"/>
      <c r="M16" s="23"/>
      <c r="N16" s="24"/>
      <c r="O16" s="25">
        <f t="shared" si="0"/>
        <v>32</v>
      </c>
      <c r="P16" s="26">
        <f t="shared" si="1"/>
        <v>3</v>
      </c>
      <c r="Q16" s="147">
        <f t="shared" si="5"/>
        <v>32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73" t="s">
        <v>182</v>
      </c>
      <c r="B17" s="240" t="s">
        <v>146</v>
      </c>
      <c r="C17" s="175" t="s">
        <v>177</v>
      </c>
      <c r="D17" s="244" t="s">
        <v>174</v>
      </c>
      <c r="E17" s="175" t="s">
        <v>175</v>
      </c>
      <c r="F17" s="253">
        <v>15</v>
      </c>
      <c r="G17" s="194">
        <v>5</v>
      </c>
      <c r="H17" s="162">
        <v>5</v>
      </c>
      <c r="I17" s="165"/>
      <c r="J17" s="165"/>
      <c r="K17" s="23"/>
      <c r="L17" s="23"/>
      <c r="M17" s="23"/>
      <c r="N17" s="24"/>
      <c r="O17" s="25">
        <f t="shared" si="0"/>
        <v>25</v>
      </c>
      <c r="P17" s="26">
        <f t="shared" si="1"/>
        <v>3</v>
      </c>
      <c r="Q17" s="147">
        <f t="shared" si="5"/>
        <v>25</v>
      </c>
      <c r="R17" s="27"/>
      <c r="S17" s="28">
        <v>2521</v>
      </c>
      <c r="T17" s="29" t="s">
        <v>170</v>
      </c>
      <c r="U17" s="30">
        <f t="shared" si="3"/>
        <v>22</v>
      </c>
      <c r="V17" s="31"/>
      <c r="W17" s="32">
        <f t="shared" si="4"/>
        <v>22</v>
      </c>
      <c r="X17" s="19"/>
      <c r="Y17" s="6"/>
      <c r="Z17" s="6"/>
      <c r="AA17" s="6"/>
      <c r="AB17" s="6"/>
    </row>
    <row r="18" spans="1:28" ht="29.1" customHeight="1" thickBot="1" x14ac:dyDescent="0.4">
      <c r="A18" s="173" t="s">
        <v>237</v>
      </c>
      <c r="B18" s="240" t="s">
        <v>146</v>
      </c>
      <c r="C18" s="175" t="s">
        <v>240</v>
      </c>
      <c r="D18" s="244" t="s">
        <v>168</v>
      </c>
      <c r="E18" s="175" t="s">
        <v>169</v>
      </c>
      <c r="F18" s="252">
        <v>5</v>
      </c>
      <c r="G18" s="194">
        <v>12</v>
      </c>
      <c r="H18" s="162">
        <v>5</v>
      </c>
      <c r="I18" s="165"/>
      <c r="J18" s="165"/>
      <c r="K18" s="23"/>
      <c r="L18" s="23"/>
      <c r="M18" s="23"/>
      <c r="N18" s="24"/>
      <c r="O18" s="25">
        <f t="shared" si="0"/>
        <v>22</v>
      </c>
      <c r="P18" s="26">
        <f t="shared" si="1"/>
        <v>3</v>
      </c>
      <c r="Q18" s="147">
        <f t="shared" si="5"/>
        <v>22</v>
      </c>
      <c r="R18" s="27"/>
      <c r="S18" s="28">
        <v>2144</v>
      </c>
      <c r="T18" s="145" t="s">
        <v>107</v>
      </c>
      <c r="U18" s="30">
        <f t="shared" si="3"/>
        <v>248</v>
      </c>
      <c r="V18" s="31"/>
      <c r="W18" s="32">
        <f t="shared" si="4"/>
        <v>248</v>
      </c>
      <c r="X18" s="19"/>
      <c r="Y18" s="33"/>
      <c r="Z18" s="33"/>
      <c r="AA18" s="33"/>
      <c r="AB18" s="33"/>
    </row>
    <row r="19" spans="1:28" ht="29.1" customHeight="1" thickBot="1" x14ac:dyDescent="0.4">
      <c r="A19" s="173" t="s">
        <v>196</v>
      </c>
      <c r="B19" s="240" t="s">
        <v>146</v>
      </c>
      <c r="C19" s="175" t="s">
        <v>176</v>
      </c>
      <c r="D19" s="244" t="s">
        <v>126</v>
      </c>
      <c r="E19" s="175" t="s">
        <v>138</v>
      </c>
      <c r="F19" s="175">
        <v>9</v>
      </c>
      <c r="G19" s="194">
        <v>5</v>
      </c>
      <c r="H19" s="162">
        <v>6</v>
      </c>
      <c r="I19" s="165"/>
      <c r="J19" s="165"/>
      <c r="K19" s="23"/>
      <c r="L19" s="23"/>
      <c r="M19" s="23"/>
      <c r="N19" s="24"/>
      <c r="O19" s="25">
        <f t="shared" si="0"/>
        <v>20</v>
      </c>
      <c r="P19" s="26">
        <f t="shared" si="1"/>
        <v>3</v>
      </c>
      <c r="Q19" s="147">
        <f t="shared" si="5"/>
        <v>20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73" t="s">
        <v>195</v>
      </c>
      <c r="B20" s="240" t="s">
        <v>146</v>
      </c>
      <c r="C20" s="175" t="s">
        <v>152</v>
      </c>
      <c r="D20" s="244" t="s">
        <v>133</v>
      </c>
      <c r="E20" s="175" t="s">
        <v>144</v>
      </c>
      <c r="F20" s="175">
        <v>7</v>
      </c>
      <c r="G20" s="194">
        <v>5</v>
      </c>
      <c r="H20" s="162">
        <v>5</v>
      </c>
      <c r="I20" s="165"/>
      <c r="J20" s="165"/>
      <c r="K20" s="23"/>
      <c r="L20" s="23"/>
      <c r="M20" s="23"/>
      <c r="N20" s="24"/>
      <c r="O20" s="25">
        <f t="shared" si="0"/>
        <v>17</v>
      </c>
      <c r="P20" s="26">
        <f t="shared" si="1"/>
        <v>3</v>
      </c>
      <c r="Q20" s="147">
        <f t="shared" si="5"/>
        <v>17</v>
      </c>
      <c r="R20" s="27"/>
      <c r="S20" s="28">
        <v>1298</v>
      </c>
      <c r="T20" s="29" t="s">
        <v>35</v>
      </c>
      <c r="U20" s="30">
        <f t="shared" si="3"/>
        <v>136</v>
      </c>
      <c r="V20" s="31"/>
      <c r="W20" s="32">
        <f t="shared" si="4"/>
        <v>136</v>
      </c>
      <c r="X20" s="19"/>
      <c r="Y20" s="33"/>
      <c r="Z20" s="33"/>
      <c r="AA20" s="33"/>
      <c r="AB20" s="33"/>
    </row>
    <row r="21" spans="1:28" ht="29.1" customHeight="1" thickBot="1" x14ac:dyDescent="0.4">
      <c r="A21" s="173" t="s">
        <v>575</v>
      </c>
      <c r="B21" s="240" t="s">
        <v>146</v>
      </c>
      <c r="C21" s="175" t="s">
        <v>596</v>
      </c>
      <c r="D21" s="182">
        <v>1298</v>
      </c>
      <c r="E21" s="175" t="s">
        <v>139</v>
      </c>
      <c r="F21" s="180"/>
      <c r="G21" s="194">
        <v>5</v>
      </c>
      <c r="H21" s="162">
        <v>9</v>
      </c>
      <c r="I21" s="165"/>
      <c r="J21" s="165"/>
      <c r="K21" s="23"/>
      <c r="L21" s="23"/>
      <c r="M21" s="23"/>
      <c r="N21" s="24"/>
      <c r="O21" s="25">
        <f t="shared" si="0"/>
        <v>14</v>
      </c>
      <c r="P21" s="26">
        <f t="shared" si="1"/>
        <v>2</v>
      </c>
      <c r="Q21" s="147">
        <f t="shared" si="5"/>
        <v>14</v>
      </c>
      <c r="R21" s="27"/>
      <c r="S21" s="28">
        <v>2271</v>
      </c>
      <c r="T21" s="29" t="s">
        <v>120</v>
      </c>
      <c r="U21" s="30">
        <f t="shared" si="3"/>
        <v>10</v>
      </c>
      <c r="V21" s="31"/>
      <c r="W21" s="32">
        <f t="shared" si="4"/>
        <v>22</v>
      </c>
      <c r="X21" s="19"/>
      <c r="Y21" s="6"/>
      <c r="Z21" s="6"/>
      <c r="AA21" s="6"/>
      <c r="AB21" s="6"/>
    </row>
    <row r="22" spans="1:28" ht="29.1" customHeight="1" thickBot="1" x14ac:dyDescent="0.4">
      <c r="A22" s="173" t="s">
        <v>577</v>
      </c>
      <c r="B22" s="240" t="s">
        <v>146</v>
      </c>
      <c r="C22" s="175" t="s">
        <v>598</v>
      </c>
      <c r="D22" s="182">
        <v>1589</v>
      </c>
      <c r="E22" s="175" t="s">
        <v>143</v>
      </c>
      <c r="F22" s="180"/>
      <c r="G22" s="194">
        <v>5</v>
      </c>
      <c r="H22" s="162">
        <v>8</v>
      </c>
      <c r="I22" s="165"/>
      <c r="J22" s="165"/>
      <c r="K22" s="23"/>
      <c r="L22" s="23"/>
      <c r="M22" s="23"/>
      <c r="N22" s="24"/>
      <c r="O22" s="25">
        <f t="shared" si="0"/>
        <v>13</v>
      </c>
      <c r="P22" s="26">
        <f t="shared" si="1"/>
        <v>2</v>
      </c>
      <c r="Q22" s="147">
        <f t="shared" si="5"/>
        <v>13</v>
      </c>
      <c r="R22" s="27"/>
      <c r="S22" s="28">
        <v>2186</v>
      </c>
      <c r="T22" s="29" t="s">
        <v>122</v>
      </c>
      <c r="U22" s="30">
        <f t="shared" si="3"/>
        <v>175</v>
      </c>
      <c r="V22" s="31"/>
      <c r="W22" s="32">
        <f t="shared" si="4"/>
        <v>183</v>
      </c>
      <c r="X22" s="19"/>
      <c r="Y22" s="6"/>
      <c r="Z22" s="6"/>
      <c r="AA22" s="6"/>
      <c r="AB22" s="6"/>
    </row>
    <row r="23" spans="1:28" ht="29.1" customHeight="1" thickBot="1" x14ac:dyDescent="0.4">
      <c r="A23" s="173" t="s">
        <v>573</v>
      </c>
      <c r="B23" s="240" t="s">
        <v>146</v>
      </c>
      <c r="C23" s="175" t="s">
        <v>594</v>
      </c>
      <c r="D23" s="182">
        <v>1298</v>
      </c>
      <c r="E23" s="175" t="s">
        <v>139</v>
      </c>
      <c r="F23" s="180"/>
      <c r="G23" s="194">
        <v>5</v>
      </c>
      <c r="H23" s="162">
        <v>7</v>
      </c>
      <c r="I23" s="165"/>
      <c r="J23" s="165"/>
      <c r="K23" s="23"/>
      <c r="L23" s="23"/>
      <c r="M23" s="23"/>
      <c r="N23" s="24"/>
      <c r="O23" s="25">
        <f t="shared" si="0"/>
        <v>12</v>
      </c>
      <c r="P23" s="26">
        <f t="shared" si="1"/>
        <v>2</v>
      </c>
      <c r="Q23" s="147">
        <f t="shared" si="5"/>
        <v>12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73" t="s">
        <v>181</v>
      </c>
      <c r="B24" s="240" t="s">
        <v>146</v>
      </c>
      <c r="C24" s="175" t="s">
        <v>134</v>
      </c>
      <c r="D24" s="244" t="s">
        <v>133</v>
      </c>
      <c r="E24" s="175" t="s">
        <v>144</v>
      </c>
      <c r="F24" s="175">
        <v>6</v>
      </c>
      <c r="G24" s="194"/>
      <c r="H24" s="162">
        <v>5</v>
      </c>
      <c r="I24" s="165"/>
      <c r="J24" s="165"/>
      <c r="K24" s="23"/>
      <c r="L24" s="23"/>
      <c r="M24" s="23"/>
      <c r="N24" s="24"/>
      <c r="O24" s="25">
        <f t="shared" si="0"/>
        <v>11</v>
      </c>
      <c r="P24" s="26">
        <f t="shared" si="1"/>
        <v>2</v>
      </c>
      <c r="Q24" s="147">
        <f t="shared" si="5"/>
        <v>11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73" t="s">
        <v>572</v>
      </c>
      <c r="B25" s="240" t="s">
        <v>146</v>
      </c>
      <c r="C25" s="175" t="s">
        <v>593</v>
      </c>
      <c r="D25" s="182">
        <v>2612</v>
      </c>
      <c r="E25" s="175" t="s">
        <v>285</v>
      </c>
      <c r="F25" s="180"/>
      <c r="G25" s="194">
        <v>5</v>
      </c>
      <c r="H25" s="162">
        <v>5</v>
      </c>
      <c r="I25" s="165"/>
      <c r="J25" s="165"/>
      <c r="K25" s="23"/>
      <c r="L25" s="23"/>
      <c r="M25" s="23"/>
      <c r="N25" s="24"/>
      <c r="O25" s="25">
        <f t="shared" si="0"/>
        <v>10</v>
      </c>
      <c r="P25" s="26">
        <f t="shared" si="1"/>
        <v>2</v>
      </c>
      <c r="Q25" s="147">
        <f t="shared" si="5"/>
        <v>10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73" t="s">
        <v>574</v>
      </c>
      <c r="B26" s="240" t="s">
        <v>146</v>
      </c>
      <c r="C26" s="175" t="s">
        <v>595</v>
      </c>
      <c r="D26" s="182">
        <v>1180</v>
      </c>
      <c r="E26" s="175" t="s">
        <v>286</v>
      </c>
      <c r="F26" s="180"/>
      <c r="G26" s="194">
        <v>5</v>
      </c>
      <c r="H26" s="162">
        <v>5</v>
      </c>
      <c r="I26" s="165"/>
      <c r="J26" s="165"/>
      <c r="K26" s="23"/>
      <c r="L26" s="23"/>
      <c r="M26" s="23"/>
      <c r="N26" s="24"/>
      <c r="O26" s="25">
        <f t="shared" si="0"/>
        <v>10</v>
      </c>
      <c r="P26" s="26">
        <f t="shared" si="1"/>
        <v>2</v>
      </c>
      <c r="Q26" s="147">
        <f t="shared" si="5"/>
        <v>10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73" t="s">
        <v>587</v>
      </c>
      <c r="B27" s="240" t="s">
        <v>146</v>
      </c>
      <c r="C27" s="175" t="s">
        <v>608</v>
      </c>
      <c r="D27" s="182">
        <v>2310</v>
      </c>
      <c r="E27" s="175" t="s">
        <v>140</v>
      </c>
      <c r="F27" s="180"/>
      <c r="G27" s="194">
        <v>5</v>
      </c>
      <c r="H27" s="162">
        <v>5</v>
      </c>
      <c r="I27" s="165"/>
      <c r="J27" s="165"/>
      <c r="K27" s="23"/>
      <c r="L27" s="23"/>
      <c r="M27" s="23"/>
      <c r="N27" s="24"/>
      <c r="O27" s="25">
        <f t="shared" si="0"/>
        <v>10</v>
      </c>
      <c r="P27" s="26">
        <f t="shared" si="1"/>
        <v>2</v>
      </c>
      <c r="Q27" s="147">
        <f t="shared" si="5"/>
        <v>10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73" t="s">
        <v>576</v>
      </c>
      <c r="B28" s="240" t="s">
        <v>146</v>
      </c>
      <c r="C28" s="175" t="s">
        <v>597</v>
      </c>
      <c r="D28" s="182">
        <v>2057</v>
      </c>
      <c r="E28" s="175" t="s">
        <v>142</v>
      </c>
      <c r="F28" s="179"/>
      <c r="G28" s="194">
        <v>5</v>
      </c>
      <c r="H28" s="162">
        <v>5</v>
      </c>
      <c r="I28" s="165"/>
      <c r="J28" s="165"/>
      <c r="K28" s="23"/>
      <c r="L28" s="23"/>
      <c r="M28" s="23"/>
      <c r="N28" s="24"/>
      <c r="O28" s="25">
        <f t="shared" si="0"/>
        <v>10</v>
      </c>
      <c r="P28" s="26">
        <f t="shared" si="1"/>
        <v>2</v>
      </c>
      <c r="Q28" s="147">
        <f t="shared" si="5"/>
        <v>10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73" t="s">
        <v>580</v>
      </c>
      <c r="B29" s="240" t="s">
        <v>146</v>
      </c>
      <c r="C29" s="175" t="s">
        <v>601</v>
      </c>
      <c r="D29" s="182">
        <v>1180</v>
      </c>
      <c r="E29" s="175" t="s">
        <v>286</v>
      </c>
      <c r="F29" s="180"/>
      <c r="G29" s="194">
        <v>5</v>
      </c>
      <c r="H29" s="162">
        <v>5</v>
      </c>
      <c r="I29" s="165"/>
      <c r="J29" s="165"/>
      <c r="K29" s="23"/>
      <c r="L29" s="23"/>
      <c r="M29" s="23"/>
      <c r="N29" s="24"/>
      <c r="O29" s="25">
        <f t="shared" si="0"/>
        <v>10</v>
      </c>
      <c r="P29" s="26">
        <f t="shared" si="1"/>
        <v>2</v>
      </c>
      <c r="Q29" s="147">
        <f t="shared" si="5"/>
        <v>10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73" t="s">
        <v>581</v>
      </c>
      <c r="B30" s="240" t="s">
        <v>146</v>
      </c>
      <c r="C30" s="175" t="s">
        <v>602</v>
      </c>
      <c r="D30" s="182">
        <v>2271</v>
      </c>
      <c r="E30" s="175" t="s">
        <v>349</v>
      </c>
      <c r="F30" s="179"/>
      <c r="G30" s="194">
        <v>5</v>
      </c>
      <c r="H30" s="162">
        <v>5</v>
      </c>
      <c r="I30" s="165"/>
      <c r="J30" s="165"/>
      <c r="K30" s="23"/>
      <c r="L30" s="23"/>
      <c r="M30" s="23"/>
      <c r="N30" s="24"/>
      <c r="O30" s="25">
        <f t="shared" si="0"/>
        <v>10</v>
      </c>
      <c r="P30" s="26">
        <f t="shared" si="1"/>
        <v>2</v>
      </c>
      <c r="Q30" s="147">
        <f t="shared" si="5"/>
        <v>10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73" t="s">
        <v>582</v>
      </c>
      <c r="B31" s="240" t="s">
        <v>146</v>
      </c>
      <c r="C31" s="175" t="s">
        <v>603</v>
      </c>
      <c r="D31" s="182">
        <v>2310</v>
      </c>
      <c r="E31" s="175" t="s">
        <v>140</v>
      </c>
      <c r="F31" s="249"/>
      <c r="G31" s="194">
        <v>5</v>
      </c>
      <c r="H31" s="162">
        <v>5</v>
      </c>
      <c r="I31" s="165"/>
      <c r="J31" s="165"/>
      <c r="K31" s="23"/>
      <c r="L31" s="23"/>
      <c r="M31" s="23"/>
      <c r="N31" s="24"/>
      <c r="O31" s="25">
        <f t="shared" si="0"/>
        <v>10</v>
      </c>
      <c r="P31" s="26">
        <f t="shared" si="1"/>
        <v>2</v>
      </c>
      <c r="Q31" s="147">
        <f t="shared" si="5"/>
        <v>10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73" t="s">
        <v>585</v>
      </c>
      <c r="B32" s="240" t="s">
        <v>146</v>
      </c>
      <c r="C32" s="175" t="s">
        <v>606</v>
      </c>
      <c r="D32" s="182">
        <v>2612</v>
      </c>
      <c r="E32" s="175" t="s">
        <v>285</v>
      </c>
      <c r="F32" s="196"/>
      <c r="G32" s="194">
        <v>5</v>
      </c>
      <c r="H32" s="162">
        <v>5</v>
      </c>
      <c r="I32" s="165"/>
      <c r="J32" s="165"/>
      <c r="K32" s="23"/>
      <c r="L32" s="23"/>
      <c r="M32" s="23"/>
      <c r="N32" s="24"/>
      <c r="O32" s="25">
        <f t="shared" si="0"/>
        <v>10</v>
      </c>
      <c r="P32" s="26">
        <f t="shared" si="1"/>
        <v>2</v>
      </c>
      <c r="Q32" s="147">
        <f t="shared" si="5"/>
        <v>10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73" t="s">
        <v>236</v>
      </c>
      <c r="B33" s="240" t="s">
        <v>146</v>
      </c>
      <c r="C33" s="175" t="s">
        <v>239</v>
      </c>
      <c r="D33" s="244" t="s">
        <v>174</v>
      </c>
      <c r="E33" s="175" t="s">
        <v>175</v>
      </c>
      <c r="F33" s="251">
        <v>8</v>
      </c>
      <c r="G33" s="194"/>
      <c r="H33" s="162"/>
      <c r="I33" s="165"/>
      <c r="J33" s="165"/>
      <c r="K33" s="23"/>
      <c r="L33" s="23"/>
      <c r="M33" s="23"/>
      <c r="N33" s="24"/>
      <c r="O33" s="25">
        <f t="shared" si="0"/>
        <v>8</v>
      </c>
      <c r="P33" s="26">
        <f t="shared" si="1"/>
        <v>1</v>
      </c>
      <c r="Q33" s="147"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73" t="s">
        <v>571</v>
      </c>
      <c r="B34" s="240" t="s">
        <v>146</v>
      </c>
      <c r="C34" s="175" t="s">
        <v>592</v>
      </c>
      <c r="D34" s="182">
        <v>2271</v>
      </c>
      <c r="E34" s="175" t="s">
        <v>349</v>
      </c>
      <c r="F34" s="250"/>
      <c r="G34" s="194">
        <v>7</v>
      </c>
      <c r="H34" s="162"/>
      <c r="I34" s="165"/>
      <c r="J34" s="165"/>
      <c r="K34" s="23"/>
      <c r="L34" s="23"/>
      <c r="M34" s="23"/>
      <c r="N34" s="24"/>
      <c r="O34" s="25">
        <f t="shared" si="0"/>
        <v>7</v>
      </c>
      <c r="P34" s="26">
        <f t="shared" si="1"/>
        <v>1</v>
      </c>
      <c r="Q34" s="147"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5</v>
      </c>
      <c r="X34" s="19"/>
      <c r="Y34" s="6"/>
      <c r="Z34" s="6"/>
      <c r="AA34" s="6"/>
      <c r="AB34" s="6"/>
    </row>
    <row r="35" spans="1:28" ht="29.1" customHeight="1" thickBot="1" x14ac:dyDescent="0.4">
      <c r="A35" s="173" t="s">
        <v>578</v>
      </c>
      <c r="B35" s="240" t="s">
        <v>146</v>
      </c>
      <c r="C35" s="175" t="s">
        <v>599</v>
      </c>
      <c r="D35" s="182">
        <v>1589</v>
      </c>
      <c r="E35" s="175" t="s">
        <v>143</v>
      </c>
      <c r="F35" s="178"/>
      <c r="G35" s="194">
        <v>5</v>
      </c>
      <c r="H35" s="162"/>
      <c r="I35" s="165"/>
      <c r="J35" s="165"/>
      <c r="K35" s="23"/>
      <c r="L35" s="23"/>
      <c r="M35" s="23"/>
      <c r="N35" s="24"/>
      <c r="O35" s="25">
        <f t="shared" si="0"/>
        <v>5</v>
      </c>
      <c r="P35" s="26">
        <f t="shared" si="1"/>
        <v>1</v>
      </c>
      <c r="Q35" s="147"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73" t="s">
        <v>579</v>
      </c>
      <c r="B36" s="240" t="s">
        <v>146</v>
      </c>
      <c r="C36" s="175" t="s">
        <v>600</v>
      </c>
      <c r="D36" s="182">
        <v>2271</v>
      </c>
      <c r="E36" s="175" t="s">
        <v>349</v>
      </c>
      <c r="F36" s="153"/>
      <c r="G36" s="194">
        <v>5</v>
      </c>
      <c r="H36" s="162"/>
      <c r="I36" s="165"/>
      <c r="J36" s="165"/>
      <c r="K36" s="23"/>
      <c r="L36" s="23"/>
      <c r="M36" s="23"/>
      <c r="N36" s="24"/>
      <c r="O36" s="25">
        <f t="shared" si="0"/>
        <v>5</v>
      </c>
      <c r="P36" s="26">
        <f t="shared" si="1"/>
        <v>1</v>
      </c>
      <c r="Q36" s="147"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73" t="s">
        <v>583</v>
      </c>
      <c r="B37" s="240" t="s">
        <v>146</v>
      </c>
      <c r="C37" s="175" t="s">
        <v>604</v>
      </c>
      <c r="D37" s="182">
        <v>2072</v>
      </c>
      <c r="E37" s="175" t="s">
        <v>284</v>
      </c>
      <c r="F37" s="23"/>
      <c r="G37" s="194">
        <v>5</v>
      </c>
      <c r="H37" s="162"/>
      <c r="I37" s="165"/>
      <c r="J37" s="165"/>
      <c r="K37" s="23"/>
      <c r="L37" s="23"/>
      <c r="M37" s="23"/>
      <c r="N37" s="24"/>
      <c r="O37" s="25">
        <f t="shared" si="0"/>
        <v>5</v>
      </c>
      <c r="P37" s="26">
        <f t="shared" si="1"/>
        <v>1</v>
      </c>
      <c r="Q37" s="147"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73" t="s">
        <v>584</v>
      </c>
      <c r="B38" s="240" t="s">
        <v>146</v>
      </c>
      <c r="C38" s="175" t="s">
        <v>605</v>
      </c>
      <c r="D38" s="182">
        <v>2027</v>
      </c>
      <c r="E38" s="175" t="s">
        <v>20</v>
      </c>
      <c r="F38" s="197"/>
      <c r="G38" s="194">
        <v>5</v>
      </c>
      <c r="H38" s="162"/>
      <c r="I38" s="165"/>
      <c r="J38" s="165"/>
      <c r="K38" s="23"/>
      <c r="L38" s="23"/>
      <c r="M38" s="23"/>
      <c r="N38" s="24"/>
      <c r="O38" s="25">
        <f t="shared" si="0"/>
        <v>5</v>
      </c>
      <c r="P38" s="26">
        <f t="shared" si="1"/>
        <v>1</v>
      </c>
      <c r="Q38" s="147"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73" t="s">
        <v>586</v>
      </c>
      <c r="B39" s="240" t="s">
        <v>146</v>
      </c>
      <c r="C39" s="175" t="s">
        <v>607</v>
      </c>
      <c r="D39" s="182">
        <v>2057</v>
      </c>
      <c r="E39" s="175" t="s">
        <v>142</v>
      </c>
      <c r="F39" s="23"/>
      <c r="G39" s="194">
        <v>5</v>
      </c>
      <c r="H39" s="162"/>
      <c r="I39" s="165"/>
      <c r="J39" s="165"/>
      <c r="K39" s="23"/>
      <c r="L39" s="23"/>
      <c r="M39" s="23"/>
      <c r="N39" s="24"/>
      <c r="O39" s="25">
        <f t="shared" si="0"/>
        <v>5</v>
      </c>
      <c r="P39" s="26">
        <f t="shared" si="1"/>
        <v>1</v>
      </c>
      <c r="Q39" s="147">
        <v>0</v>
      </c>
      <c r="R39" s="27"/>
      <c r="S39" s="28">
        <v>2015</v>
      </c>
      <c r="T39" s="29" t="s">
        <v>163</v>
      </c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2" t="s">
        <v>783</v>
      </c>
      <c r="B40" s="240" t="s">
        <v>146</v>
      </c>
      <c r="C40" s="175" t="s">
        <v>781</v>
      </c>
      <c r="D40" s="175" t="s">
        <v>130</v>
      </c>
      <c r="E40" s="175" t="s">
        <v>142</v>
      </c>
      <c r="F40" s="197"/>
      <c r="G40" s="198"/>
      <c r="H40" s="162">
        <v>5</v>
      </c>
      <c r="I40" s="165"/>
      <c r="J40" s="165"/>
      <c r="K40" s="23"/>
      <c r="L40" s="23"/>
      <c r="M40" s="23"/>
      <c r="N40" s="24"/>
      <c r="O40" s="25">
        <f t="shared" si="0"/>
        <v>5</v>
      </c>
      <c r="P40" s="26">
        <f t="shared" si="1"/>
        <v>1</v>
      </c>
      <c r="Q40" s="147">
        <v>0</v>
      </c>
      <c r="R40" s="27"/>
      <c r="S40" s="28">
        <v>1886</v>
      </c>
      <c r="T40" s="29" t="s">
        <v>856</v>
      </c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2"/>
      <c r="B41" s="152" t="str">
        <f t="shared" ref="B41:B45" si="6">IF(P41&lt;2,"NO","SI")</f>
        <v>NO</v>
      </c>
      <c r="C41" s="175"/>
      <c r="D41" s="175"/>
      <c r="E41" s="175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ref="O41:O45" si="7">IF(P41=7,SUM(F41:N41)-SMALL(F41:N41,1)-SMALL(F41:N41,2),IF(P41=6,SUM(F41:N41)-SMALL(F41:N41,1),SUM(F41:N41)))</f>
        <v>0</v>
      </c>
      <c r="P41" s="26">
        <f t="shared" ref="P41:P45" si="8">COUNTA(F41:N41)</f>
        <v>0</v>
      </c>
      <c r="Q41" s="147">
        <f t="shared" ref="Q41" si="9">SUM(F41:N41)</f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2"/>
      <c r="B42" s="152" t="str">
        <f t="shared" si="6"/>
        <v>NO</v>
      </c>
      <c r="C42" s="175"/>
      <c r="D42" s="175"/>
      <c r="E42" s="175"/>
      <c r="F42" s="197"/>
      <c r="G42" s="198"/>
      <c r="H42" s="165"/>
      <c r="I42" s="165"/>
      <c r="J42" s="165"/>
      <c r="K42" s="23"/>
      <c r="L42" s="23"/>
      <c r="M42" s="23"/>
      <c r="N42" s="24"/>
      <c r="O42" s="25">
        <f t="shared" si="7"/>
        <v>0</v>
      </c>
      <c r="P42" s="26">
        <f t="shared" si="8"/>
        <v>0</v>
      </c>
      <c r="Q42" s="147"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2"/>
      <c r="B43" s="152" t="str">
        <f t="shared" si="6"/>
        <v>NO</v>
      </c>
      <c r="C43" s="175"/>
      <c r="D43" s="175"/>
      <c r="E43" s="175"/>
      <c r="F43" s="23"/>
      <c r="G43" s="198"/>
      <c r="H43" s="165"/>
      <c r="I43" s="165"/>
      <c r="J43" s="165"/>
      <c r="K43" s="23"/>
      <c r="L43" s="23"/>
      <c r="M43" s="23"/>
      <c r="N43" s="24"/>
      <c r="O43" s="25">
        <f t="shared" si="7"/>
        <v>0</v>
      </c>
      <c r="P43" s="26">
        <f t="shared" si="8"/>
        <v>0</v>
      </c>
      <c r="Q43" s="147"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2"/>
      <c r="B44" s="152" t="str">
        <f t="shared" si="6"/>
        <v>NO</v>
      </c>
      <c r="C44" s="175"/>
      <c r="D44" s="175"/>
      <c r="E44" s="175"/>
      <c r="F44" s="23"/>
      <c r="G44" s="198"/>
      <c r="H44" s="165"/>
      <c r="I44" s="165"/>
      <c r="J44" s="165"/>
      <c r="K44" s="23"/>
      <c r="L44" s="23"/>
      <c r="M44" s="23"/>
      <c r="N44" s="24"/>
      <c r="O44" s="25">
        <f t="shared" si="7"/>
        <v>0</v>
      </c>
      <c r="P44" s="26">
        <f t="shared" si="8"/>
        <v>0</v>
      </c>
      <c r="Q44" s="147">
        <v>0</v>
      </c>
      <c r="R44" s="27"/>
      <c r="S44" s="28">
        <v>2199</v>
      </c>
      <c r="T44" s="14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2"/>
      <c r="B45" s="152" t="str">
        <f t="shared" si="6"/>
        <v>NO</v>
      </c>
      <c r="C45" s="175"/>
      <c r="D45" s="175"/>
      <c r="E45" s="175"/>
      <c r="F45" s="23"/>
      <c r="G45" s="23"/>
      <c r="H45" s="23"/>
      <c r="I45" s="165"/>
      <c r="J45" s="165"/>
      <c r="K45" s="23"/>
      <c r="L45" s="23"/>
      <c r="M45" s="23"/>
      <c r="N45" s="24"/>
      <c r="O45" s="25">
        <f t="shared" si="7"/>
        <v>0</v>
      </c>
      <c r="P45" s="26">
        <f t="shared" si="8"/>
        <v>0</v>
      </c>
      <c r="Q45" s="147"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2"/>
      <c r="B46" s="152" t="str">
        <f t="shared" ref="B46:B62" si="10">IF(P46&lt;2,"NO","SI")</f>
        <v>NO</v>
      </c>
      <c r="C46" s="20"/>
      <c r="D46" s="21"/>
      <c r="E46" s="20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ref="O46:O62" si="11">IF(P46=9,SUM(F46:N46)-SMALL(F46:N46,1)-SMALL(F46:N46,2),IF(P46=8,SUM(F46:N46)-SMALL(F46:N46,1),SUM(F46:N46)))</f>
        <v>0</v>
      </c>
      <c r="P46" s="26">
        <f t="shared" ref="P46:P62" si="12">COUNTA(F46:N46)</f>
        <v>0</v>
      </c>
      <c r="Q46" s="147">
        <f t="shared" ref="Q46:Q62" si="13">SUM(F46:N46)</f>
        <v>0</v>
      </c>
      <c r="R46" s="35"/>
      <c r="S46" s="28">
        <v>2057</v>
      </c>
      <c r="T46" s="29" t="s">
        <v>56</v>
      </c>
      <c r="U46" s="30">
        <f t="shared" si="3"/>
        <v>110</v>
      </c>
      <c r="V46" s="31"/>
      <c r="W46" s="32">
        <f t="shared" si="4"/>
        <v>160</v>
      </c>
      <c r="X46" s="19"/>
      <c r="Y46" s="6"/>
      <c r="Z46" s="6"/>
      <c r="AA46" s="6"/>
      <c r="AB46" s="6"/>
    </row>
    <row r="47" spans="1:28" ht="29.1" customHeight="1" thickBot="1" x14ac:dyDescent="0.4">
      <c r="A47" s="152"/>
      <c r="B47" s="152" t="str">
        <f t="shared" si="10"/>
        <v>NO</v>
      </c>
      <c r="C47" s="20"/>
      <c r="D47" s="21"/>
      <c r="E47" s="20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11"/>
        <v>0</v>
      </c>
      <c r="P47" s="26">
        <f t="shared" si="12"/>
        <v>0</v>
      </c>
      <c r="Q47" s="147">
        <f t="shared" si="13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2"/>
      <c r="B48" s="152" t="str">
        <f t="shared" si="10"/>
        <v>NO</v>
      </c>
      <c r="C48" s="20"/>
      <c r="D48" s="21"/>
      <c r="E48" s="20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11"/>
        <v>0</v>
      </c>
      <c r="P48" s="26">
        <f t="shared" si="12"/>
        <v>0</v>
      </c>
      <c r="Q48" s="147">
        <f t="shared" si="13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2"/>
      <c r="B49" s="152" t="str">
        <f t="shared" si="10"/>
        <v>NO</v>
      </c>
      <c r="C49" s="20"/>
      <c r="D49" s="21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11"/>
        <v>0</v>
      </c>
      <c r="P49" s="26">
        <f t="shared" si="12"/>
        <v>0</v>
      </c>
      <c r="Q49" s="147">
        <f t="shared" si="13"/>
        <v>0</v>
      </c>
      <c r="R49" s="35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52"/>
      <c r="B50" s="152" t="str">
        <f t="shared" si="10"/>
        <v>NO</v>
      </c>
      <c r="C50" s="20"/>
      <c r="D50" s="21"/>
      <c r="E50" s="2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1"/>
        <v>0</v>
      </c>
      <c r="P50" s="26">
        <f t="shared" si="12"/>
        <v>0</v>
      </c>
      <c r="Q50" s="147">
        <f t="shared" si="13"/>
        <v>0</v>
      </c>
      <c r="R50" s="35"/>
      <c r="S50" s="28">
        <v>2027</v>
      </c>
      <c r="T50" s="29" t="s">
        <v>20</v>
      </c>
      <c r="U50" s="30">
        <f t="shared" si="3"/>
        <v>0</v>
      </c>
      <c r="V50" s="31"/>
      <c r="W50" s="32">
        <f t="shared" si="4"/>
        <v>5</v>
      </c>
      <c r="X50" s="6"/>
      <c r="Y50" s="6"/>
      <c r="Z50" s="6"/>
      <c r="AA50" s="6"/>
      <c r="AB50" s="6"/>
    </row>
    <row r="51" spans="1:28" ht="29.1" customHeight="1" thickBot="1" x14ac:dyDescent="0.4">
      <c r="A51" s="152"/>
      <c r="B51" s="152" t="str">
        <f t="shared" si="10"/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11"/>
        <v>0</v>
      </c>
      <c r="P51" s="26">
        <f t="shared" si="12"/>
        <v>0</v>
      </c>
      <c r="Q51" s="147">
        <f t="shared" si="13"/>
        <v>0</v>
      </c>
      <c r="R51" s="35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52"/>
      <c r="B52" s="152" t="str">
        <f t="shared" si="10"/>
        <v>NO</v>
      </c>
      <c r="C52" s="137"/>
      <c r="D52" s="21"/>
      <c r="E52" s="21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1"/>
        <v>0</v>
      </c>
      <c r="P52" s="26">
        <f t="shared" si="12"/>
        <v>0</v>
      </c>
      <c r="Q52" s="147">
        <f t="shared" si="13"/>
        <v>0</v>
      </c>
      <c r="R52" s="35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52"/>
      <c r="B53" s="152" t="str">
        <f t="shared" si="10"/>
        <v>NO</v>
      </c>
      <c r="C53" s="137"/>
      <c r="D53" s="21"/>
      <c r="E53" s="21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1"/>
        <v>0</v>
      </c>
      <c r="P53" s="26">
        <f t="shared" si="12"/>
        <v>0</v>
      </c>
      <c r="Q53" s="147">
        <f t="shared" si="13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52"/>
      <c r="B54" s="152" t="str">
        <f t="shared" si="10"/>
        <v>NO</v>
      </c>
      <c r="C54" s="137"/>
      <c r="D54" s="21"/>
      <c r="E54" s="21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1"/>
        <v>0</v>
      </c>
      <c r="P54" s="26">
        <f t="shared" si="12"/>
        <v>0</v>
      </c>
      <c r="Q54" s="147">
        <f t="shared" si="13"/>
        <v>0</v>
      </c>
      <c r="R54" s="19"/>
      <c r="S54" s="28">
        <v>1172</v>
      </c>
      <c r="T54" s="29" t="s">
        <v>161</v>
      </c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52"/>
      <c r="B55" s="152" t="str">
        <f t="shared" si="10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1"/>
        <v>0</v>
      </c>
      <c r="P55" s="26">
        <f t="shared" si="12"/>
        <v>0</v>
      </c>
      <c r="Q55" s="147">
        <f t="shared" si="13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52"/>
      <c r="B56" s="152" t="str">
        <f t="shared" si="10"/>
        <v>NO</v>
      </c>
      <c r="C56" s="21"/>
      <c r="D56" s="21"/>
      <c r="E56" s="21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1"/>
        <v>0</v>
      </c>
      <c r="P56" s="26">
        <f t="shared" si="12"/>
        <v>0</v>
      </c>
      <c r="Q56" s="147">
        <f t="shared" si="13"/>
        <v>0</v>
      </c>
      <c r="R56" s="19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52"/>
      <c r="B57" s="152" t="str">
        <f t="shared" si="10"/>
        <v>NO</v>
      </c>
      <c r="C57" s="21"/>
      <c r="D57" s="21"/>
      <c r="E57" s="21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1"/>
        <v>0</v>
      </c>
      <c r="P57" s="26">
        <f t="shared" si="12"/>
        <v>0</v>
      </c>
      <c r="Q57" s="147">
        <f t="shared" si="13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52"/>
      <c r="B58" s="152" t="str">
        <f t="shared" si="10"/>
        <v>NO</v>
      </c>
      <c r="C58" s="21"/>
      <c r="D58" s="21"/>
      <c r="E58" s="21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1"/>
        <v>0</v>
      </c>
      <c r="P58" s="26">
        <f t="shared" si="12"/>
        <v>0</v>
      </c>
      <c r="Q58" s="147">
        <f t="shared" si="13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52"/>
      <c r="B59" s="152" t="str">
        <f t="shared" si="10"/>
        <v>NO</v>
      </c>
      <c r="C59" s="21"/>
      <c r="D59" s="21"/>
      <c r="E59" s="21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1"/>
        <v>0</v>
      </c>
      <c r="P59" s="26">
        <f t="shared" si="12"/>
        <v>0</v>
      </c>
      <c r="Q59" s="147">
        <f t="shared" si="13"/>
        <v>0</v>
      </c>
      <c r="R59" s="19"/>
      <c r="S59" s="28">
        <v>2075</v>
      </c>
      <c r="T59" s="14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52"/>
      <c r="B60" s="152" t="str">
        <f t="shared" si="10"/>
        <v>NO</v>
      </c>
      <c r="C60" s="21"/>
      <c r="D60" s="21"/>
      <c r="E60" s="21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1"/>
        <v>0</v>
      </c>
      <c r="P60" s="26">
        <f t="shared" si="12"/>
        <v>0</v>
      </c>
      <c r="Q60" s="147">
        <f t="shared" si="13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52"/>
      <c r="B61" s="152" t="str">
        <f t="shared" si="10"/>
        <v>NO</v>
      </c>
      <c r="C61" s="21"/>
      <c r="D61" s="21"/>
      <c r="E61" s="21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1"/>
        <v>0</v>
      </c>
      <c r="P61" s="26">
        <f t="shared" si="12"/>
        <v>0</v>
      </c>
      <c r="Q61" s="147">
        <f t="shared" si="13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52"/>
      <c r="B62" s="152" t="str">
        <f t="shared" si="10"/>
        <v>NO</v>
      </c>
      <c r="C62" s="21"/>
      <c r="D62" s="21"/>
      <c r="E62" s="21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1"/>
        <v>0</v>
      </c>
      <c r="P62" s="26">
        <f t="shared" si="12"/>
        <v>0</v>
      </c>
      <c r="Q62" s="147">
        <f t="shared" si="13"/>
        <v>0</v>
      </c>
      <c r="R62" s="19"/>
      <c r="S62" s="28">
        <v>1216</v>
      </c>
      <c r="T62" s="14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8.5" customHeight="1" thickBot="1" x14ac:dyDescent="0.4">
      <c r="A63" s="80"/>
      <c r="B63" s="80">
        <f>COUNTIF(B3:B62,"SI")</f>
        <v>38</v>
      </c>
      <c r="C63" s="80">
        <f>COUNTA(C3:C62)</f>
        <v>38</v>
      </c>
      <c r="D63" s="81"/>
      <c r="E63" s="81"/>
      <c r="F63" s="195">
        <f t="shared" ref="F63:K63" si="14">COUNTA(F3:F62)</f>
        <v>15</v>
      </c>
      <c r="G63" s="195">
        <v>33</v>
      </c>
      <c r="H63" s="195">
        <f t="shared" si="14"/>
        <v>28</v>
      </c>
      <c r="I63" s="195">
        <f t="shared" si="14"/>
        <v>0</v>
      </c>
      <c r="J63" s="195">
        <f t="shared" si="14"/>
        <v>0</v>
      </c>
      <c r="K63" s="195">
        <f t="shared" si="14"/>
        <v>0</v>
      </c>
      <c r="L63" s="81"/>
      <c r="M63" s="81"/>
      <c r="N63" s="82"/>
      <c r="O63" s="64">
        <f>SUM(O3:O62)</f>
        <v>1751</v>
      </c>
      <c r="P63" s="46"/>
      <c r="Q63" s="65">
        <f>SUM(Q3:Q62)</f>
        <v>1566</v>
      </c>
      <c r="R63" s="19"/>
      <c r="S63" s="28">
        <v>2612</v>
      </c>
      <c r="T63" s="29" t="s">
        <v>227</v>
      </c>
      <c r="U63" s="30">
        <f t="shared" si="3"/>
        <v>224</v>
      </c>
      <c r="V63" s="31"/>
      <c r="W63" s="32">
        <f t="shared" si="4"/>
        <v>224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9"/>
      <c r="P64" s="6"/>
      <c r="Q64" s="69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183"/>
      <c r="B65" s="6"/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0"/>
      <c r="O65" s="6"/>
      <c r="P65" s="6"/>
      <c r="Q65" s="6"/>
      <c r="R65" s="6"/>
      <c r="S65" s="6"/>
      <c r="T65" s="6"/>
      <c r="U65" s="39">
        <f>SUM(U3:U64)</f>
        <v>1566</v>
      </c>
      <c r="V65" s="6"/>
      <c r="W65" s="41">
        <f>SUM(W3:W64)</f>
        <v>1751</v>
      </c>
      <c r="X65" s="6"/>
      <c r="Y65" s="6"/>
      <c r="Z65" s="6"/>
      <c r="AA65" s="6"/>
      <c r="AB65" s="6"/>
    </row>
    <row r="66" spans="1:28" ht="15.6" customHeight="1" x14ac:dyDescent="0.2">
      <c r="A66" s="187"/>
      <c r="B66" s="6"/>
      <c r="C66" s="51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0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187"/>
      <c r="B67" s="6"/>
      <c r="C67" s="5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184"/>
      <c r="B68" s="6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8.600000000000001" customHeight="1" x14ac:dyDescent="0.2">
      <c r="S69" s="6"/>
      <c r="T69" s="6"/>
      <c r="U69" s="6"/>
      <c r="V69" s="6"/>
      <c r="W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40">
    <sortCondition descending="1" ref="O3:O40"/>
  </sortState>
  <mergeCells count="1">
    <mergeCell ref="B1:G1"/>
  </mergeCells>
  <conditionalFormatting sqref="A3:B62">
    <cfRule type="containsText" dxfId="9" priority="1" stopIfTrue="1" operator="containsText" text="SI">
      <formula>NOT(ISERROR(SEARCH("SI",A3)))</formula>
    </cfRule>
    <cfRule type="containsText" dxfId="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G3" sqref="G3"/>
    </sheetView>
  </sheetViews>
  <sheetFormatPr defaultColWidth="11.42578125" defaultRowHeight="18.600000000000001" customHeight="1" x14ac:dyDescent="0.2"/>
  <cols>
    <col min="1" max="1" width="17.7109375" style="1" customWidth="1"/>
    <col min="2" max="2" width="11.42578125" style="1" customWidth="1"/>
    <col min="3" max="3" width="56.85546875" style="1" customWidth="1"/>
    <col min="4" max="4" width="13.7109375" style="1" customWidth="1"/>
    <col min="5" max="5" width="70.140625" style="1" customWidth="1"/>
    <col min="6" max="7" width="23.42578125" style="1" customWidth="1"/>
    <col min="8" max="8" width="22.42578125" style="1" customWidth="1"/>
    <col min="9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55" t="s">
        <v>82</v>
      </c>
      <c r="C1" s="256"/>
      <c r="D1" s="256"/>
      <c r="E1" s="256"/>
      <c r="F1" s="256"/>
      <c r="G1" s="257"/>
      <c r="H1" s="83"/>
      <c r="I1" s="58"/>
      <c r="J1" s="58"/>
      <c r="K1" s="58"/>
      <c r="L1" s="58"/>
      <c r="M1" s="58"/>
      <c r="N1" s="58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60" t="s">
        <v>183</v>
      </c>
      <c r="B2" s="8" t="s">
        <v>69</v>
      </c>
      <c r="C2" s="160" t="s">
        <v>1</v>
      </c>
      <c r="D2" s="160" t="s">
        <v>70</v>
      </c>
      <c r="E2" s="160" t="s">
        <v>3</v>
      </c>
      <c r="F2" s="9" t="s">
        <v>229</v>
      </c>
      <c r="G2" s="9" t="s">
        <v>639</v>
      </c>
      <c r="H2" s="9" t="s">
        <v>778</v>
      </c>
      <c r="I2" s="9" t="s">
        <v>222</v>
      </c>
      <c r="J2" s="9" t="s">
        <v>223</v>
      </c>
      <c r="K2" s="9" t="s">
        <v>224</v>
      </c>
      <c r="L2" s="9" t="s">
        <v>225</v>
      </c>
      <c r="M2" s="9" t="s">
        <v>226</v>
      </c>
      <c r="N2" s="10" t="s">
        <v>159</v>
      </c>
      <c r="O2" s="11" t="s">
        <v>4</v>
      </c>
      <c r="P2" s="12" t="s">
        <v>5</v>
      </c>
      <c r="Q2" s="12" t="s">
        <v>6</v>
      </c>
      <c r="R2" s="7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73" t="s">
        <v>187</v>
      </c>
      <c r="B3" s="240" t="s">
        <v>146</v>
      </c>
      <c r="C3" s="173" t="s">
        <v>155</v>
      </c>
      <c r="D3" s="173" t="s">
        <v>126</v>
      </c>
      <c r="E3" s="173" t="s">
        <v>138</v>
      </c>
      <c r="F3" s="153">
        <v>40</v>
      </c>
      <c r="G3" s="162">
        <v>100</v>
      </c>
      <c r="H3" s="165">
        <v>100</v>
      </c>
      <c r="I3" s="165"/>
      <c r="J3" s="23"/>
      <c r="K3" s="23"/>
      <c r="L3" s="23"/>
      <c r="M3" s="23"/>
      <c r="N3" s="24"/>
      <c r="O3" s="25">
        <f t="shared" ref="O3:O22" si="0">IF(P3=7,SUM(F3:N3)-SMALL(F3:N3,1)-SMALL(F3:N3,2),IF(P3=6,SUM(F3:N3)-SMALL(F3:N3,1),SUM(F3:N3)))</f>
        <v>240</v>
      </c>
      <c r="P3" s="26">
        <f t="shared" ref="P3:P22" si="1">COUNTA(F3:N3)</f>
        <v>3</v>
      </c>
      <c r="Q3" s="147">
        <f t="shared" ref="Q3:Q8" si="2">SUM(F3:N3)</f>
        <v>240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0</v>
      </c>
      <c r="X3" s="19"/>
      <c r="Y3" s="33"/>
      <c r="Z3" s="33"/>
      <c r="AA3" s="33"/>
      <c r="AB3" s="33"/>
    </row>
    <row r="4" spans="1:28" ht="29.1" customHeight="1" thickBot="1" x14ac:dyDescent="0.4">
      <c r="A4" s="185" t="s">
        <v>609</v>
      </c>
      <c r="B4" s="240" t="s">
        <v>146</v>
      </c>
      <c r="C4" s="175" t="s">
        <v>624</v>
      </c>
      <c r="D4" s="182">
        <v>1180</v>
      </c>
      <c r="E4" s="175" t="s">
        <v>286</v>
      </c>
      <c r="F4" s="153"/>
      <c r="G4" s="162">
        <v>90</v>
      </c>
      <c r="H4" s="165">
        <v>80</v>
      </c>
      <c r="I4" s="165"/>
      <c r="J4" s="23"/>
      <c r="K4" s="23"/>
      <c r="L4" s="23"/>
      <c r="M4" s="23"/>
      <c r="N4" s="24"/>
      <c r="O4" s="25">
        <f t="shared" si="0"/>
        <v>170</v>
      </c>
      <c r="P4" s="26">
        <f t="shared" si="1"/>
        <v>2</v>
      </c>
      <c r="Q4" s="147">
        <f t="shared" si="2"/>
        <v>170</v>
      </c>
      <c r="R4" s="27"/>
      <c r="S4" s="28">
        <v>2310</v>
      </c>
      <c r="T4" s="29" t="s">
        <v>140</v>
      </c>
      <c r="U4" s="30">
        <f t="shared" ref="U4:U64" si="3">SUMIF($D$3:$D$101,S4,$Q$3:$Q$101)</f>
        <v>0</v>
      </c>
      <c r="V4" s="31"/>
      <c r="W4" s="32">
        <f t="shared" ref="W4:W64" si="4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85" t="s">
        <v>610</v>
      </c>
      <c r="B5" s="240" t="s">
        <v>146</v>
      </c>
      <c r="C5" s="173" t="s">
        <v>625</v>
      </c>
      <c r="D5" s="245">
        <v>1298</v>
      </c>
      <c r="E5" s="173" t="s">
        <v>139</v>
      </c>
      <c r="F5" s="153"/>
      <c r="G5" s="162">
        <v>80</v>
      </c>
      <c r="H5" s="165">
        <v>90</v>
      </c>
      <c r="I5" s="165"/>
      <c r="J5" s="23"/>
      <c r="K5" s="23"/>
      <c r="L5" s="23"/>
      <c r="M5" s="23"/>
      <c r="N5" s="24"/>
      <c r="O5" s="25">
        <f t="shared" si="0"/>
        <v>170</v>
      </c>
      <c r="P5" s="26">
        <f t="shared" si="1"/>
        <v>2</v>
      </c>
      <c r="Q5" s="147">
        <f t="shared" si="2"/>
        <v>170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73" t="s">
        <v>186</v>
      </c>
      <c r="B6" s="240" t="s">
        <v>146</v>
      </c>
      <c r="C6" s="173" t="s">
        <v>147</v>
      </c>
      <c r="D6" s="173" t="s">
        <v>168</v>
      </c>
      <c r="E6" s="173" t="s">
        <v>169</v>
      </c>
      <c r="F6" s="153">
        <v>15</v>
      </c>
      <c r="G6" s="162">
        <v>60</v>
      </c>
      <c r="H6" s="165">
        <v>50</v>
      </c>
      <c r="I6" s="165"/>
      <c r="J6" s="23"/>
      <c r="K6" s="23"/>
      <c r="L6" s="23"/>
      <c r="M6" s="23"/>
      <c r="N6" s="24"/>
      <c r="O6" s="25">
        <f t="shared" si="0"/>
        <v>125</v>
      </c>
      <c r="P6" s="26">
        <f t="shared" si="1"/>
        <v>3</v>
      </c>
      <c r="Q6" s="147">
        <f t="shared" si="2"/>
        <v>125</v>
      </c>
      <c r="R6" s="27"/>
      <c r="S6" s="28">
        <v>1180</v>
      </c>
      <c r="T6" s="29" t="s">
        <v>14</v>
      </c>
      <c r="U6" s="30">
        <f t="shared" si="3"/>
        <v>270</v>
      </c>
      <c r="V6" s="31"/>
      <c r="W6" s="32">
        <f t="shared" si="4"/>
        <v>270</v>
      </c>
      <c r="X6" s="19"/>
      <c r="Y6" s="33"/>
      <c r="Z6" s="33"/>
      <c r="AA6" s="33"/>
      <c r="AB6" s="33"/>
    </row>
    <row r="7" spans="1:28" ht="29.1" customHeight="1" thickBot="1" x14ac:dyDescent="0.4">
      <c r="A7" s="185" t="s">
        <v>612</v>
      </c>
      <c r="B7" s="240" t="s">
        <v>146</v>
      </c>
      <c r="C7" s="175" t="s">
        <v>627</v>
      </c>
      <c r="D7" s="245">
        <v>1180</v>
      </c>
      <c r="E7" s="173" t="s">
        <v>286</v>
      </c>
      <c r="F7" s="153"/>
      <c r="G7" s="162">
        <v>40</v>
      </c>
      <c r="H7" s="165">
        <v>60</v>
      </c>
      <c r="I7" s="165"/>
      <c r="J7" s="23"/>
      <c r="K7" s="23"/>
      <c r="L7" s="23"/>
      <c r="M7" s="23"/>
      <c r="N7" s="24"/>
      <c r="O7" s="25">
        <f t="shared" si="0"/>
        <v>100</v>
      </c>
      <c r="P7" s="26">
        <f t="shared" si="1"/>
        <v>2</v>
      </c>
      <c r="Q7" s="147">
        <f t="shared" si="2"/>
        <v>100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247" t="s">
        <v>203</v>
      </c>
      <c r="B8" s="152" t="s">
        <v>146</v>
      </c>
      <c r="C8" s="173" t="s">
        <v>204</v>
      </c>
      <c r="D8" s="173" t="s">
        <v>128</v>
      </c>
      <c r="E8" s="173" t="s">
        <v>139</v>
      </c>
      <c r="F8" s="162">
        <v>30</v>
      </c>
      <c r="G8" s="162">
        <v>20</v>
      </c>
      <c r="H8" s="165">
        <v>40</v>
      </c>
      <c r="I8" s="165"/>
      <c r="J8" s="23"/>
      <c r="K8" s="165"/>
      <c r="L8" s="157"/>
      <c r="M8" s="157"/>
      <c r="N8" s="158"/>
      <c r="O8" s="25">
        <f t="shared" si="0"/>
        <v>90</v>
      </c>
      <c r="P8" s="26">
        <f t="shared" si="1"/>
        <v>3</v>
      </c>
      <c r="Q8" s="147">
        <f t="shared" si="2"/>
        <v>90</v>
      </c>
      <c r="R8" s="27"/>
      <c r="S8" s="28">
        <v>10</v>
      </c>
      <c r="T8" s="29" t="s">
        <v>16</v>
      </c>
      <c r="U8" s="30">
        <f t="shared" si="3"/>
        <v>255</v>
      </c>
      <c r="V8" s="31"/>
      <c r="W8" s="32">
        <f t="shared" si="4"/>
        <v>255</v>
      </c>
      <c r="X8" s="19"/>
      <c r="Y8" s="33"/>
      <c r="Z8" s="33"/>
      <c r="AA8" s="33"/>
      <c r="AB8" s="33"/>
    </row>
    <row r="9" spans="1:28" ht="29.1" customHeight="1" thickBot="1" x14ac:dyDescent="0.45">
      <c r="A9" s="152" t="s">
        <v>611</v>
      </c>
      <c r="B9" s="152" t="s">
        <v>146</v>
      </c>
      <c r="C9" s="173" t="s">
        <v>626</v>
      </c>
      <c r="D9" s="245">
        <v>1298</v>
      </c>
      <c r="E9" s="173" t="s">
        <v>139</v>
      </c>
      <c r="F9" s="162"/>
      <c r="G9" s="162">
        <v>50</v>
      </c>
      <c r="H9" s="165"/>
      <c r="I9" s="165"/>
      <c r="J9" s="23"/>
      <c r="K9" s="165"/>
      <c r="L9" s="157"/>
      <c r="M9" s="157"/>
      <c r="N9" s="158"/>
      <c r="O9" s="25">
        <f t="shared" si="0"/>
        <v>50</v>
      </c>
      <c r="P9" s="26">
        <f t="shared" si="1"/>
        <v>1</v>
      </c>
      <c r="Q9" s="147">
        <v>0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52" t="s">
        <v>616</v>
      </c>
      <c r="B10" s="152" t="s">
        <v>146</v>
      </c>
      <c r="C10" s="175" t="s">
        <v>631</v>
      </c>
      <c r="D10" s="182">
        <v>2057</v>
      </c>
      <c r="E10" s="175" t="s">
        <v>142</v>
      </c>
      <c r="F10" s="153"/>
      <c r="G10" s="162">
        <v>9</v>
      </c>
      <c r="H10" s="165">
        <v>30</v>
      </c>
      <c r="I10" s="165"/>
      <c r="J10" s="23"/>
      <c r="K10" s="23"/>
      <c r="L10" s="23"/>
      <c r="M10" s="23"/>
      <c r="N10" s="24"/>
      <c r="O10" s="25">
        <f t="shared" si="0"/>
        <v>39</v>
      </c>
      <c r="P10" s="26">
        <f t="shared" si="1"/>
        <v>2</v>
      </c>
      <c r="Q10" s="147">
        <f t="shared" ref="Q10:Q18" si="5">SUM(F10:N10)</f>
        <v>39</v>
      </c>
      <c r="R10" s="27"/>
      <c r="S10" s="28">
        <v>2074</v>
      </c>
      <c r="T10" s="29" t="s">
        <v>160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52" t="s">
        <v>613</v>
      </c>
      <c r="B11" s="152" t="s">
        <v>146</v>
      </c>
      <c r="C11" s="175" t="s">
        <v>628</v>
      </c>
      <c r="D11" s="182">
        <v>2072</v>
      </c>
      <c r="E11" s="175" t="s">
        <v>284</v>
      </c>
      <c r="F11" s="153"/>
      <c r="G11" s="162">
        <v>30</v>
      </c>
      <c r="H11" s="165">
        <v>7</v>
      </c>
      <c r="I11" s="165"/>
      <c r="J11" s="23"/>
      <c r="K11" s="23"/>
      <c r="L11" s="23"/>
      <c r="M11" s="23"/>
      <c r="N11" s="24"/>
      <c r="O11" s="25">
        <f t="shared" si="0"/>
        <v>37</v>
      </c>
      <c r="P11" s="26">
        <f t="shared" si="1"/>
        <v>2</v>
      </c>
      <c r="Q11" s="147">
        <f t="shared" si="5"/>
        <v>37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5">
      <c r="A12" s="246" t="s">
        <v>185</v>
      </c>
      <c r="B12" s="152" t="s">
        <v>146</v>
      </c>
      <c r="C12" s="173" t="s">
        <v>149</v>
      </c>
      <c r="D12" s="173" t="s">
        <v>133</v>
      </c>
      <c r="E12" s="173" t="s">
        <v>144</v>
      </c>
      <c r="F12" s="153">
        <v>12</v>
      </c>
      <c r="G12" s="162"/>
      <c r="H12" s="165">
        <v>20</v>
      </c>
      <c r="I12" s="165"/>
      <c r="J12" s="23"/>
      <c r="K12" s="165"/>
      <c r="L12" s="157"/>
      <c r="M12" s="157"/>
      <c r="N12" s="158"/>
      <c r="O12" s="25">
        <f t="shared" si="0"/>
        <v>32</v>
      </c>
      <c r="P12" s="26">
        <f t="shared" si="1"/>
        <v>2</v>
      </c>
      <c r="Q12" s="147">
        <f t="shared" si="5"/>
        <v>32</v>
      </c>
      <c r="R12" s="27"/>
      <c r="S12" s="28">
        <v>2140</v>
      </c>
      <c r="T12" s="29" t="s">
        <v>145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52" t="s">
        <v>614</v>
      </c>
      <c r="B13" s="152" t="s">
        <v>146</v>
      </c>
      <c r="C13" s="175" t="s">
        <v>629</v>
      </c>
      <c r="D13" s="182">
        <v>2072</v>
      </c>
      <c r="E13" s="175" t="s">
        <v>284</v>
      </c>
      <c r="F13" s="153"/>
      <c r="G13" s="162">
        <v>15</v>
      </c>
      <c r="H13" s="165">
        <v>15</v>
      </c>
      <c r="I13" s="165"/>
      <c r="J13" s="23"/>
      <c r="K13" s="23"/>
      <c r="L13" s="23"/>
      <c r="M13" s="23"/>
      <c r="N13" s="24"/>
      <c r="O13" s="25">
        <f t="shared" si="0"/>
        <v>30</v>
      </c>
      <c r="P13" s="26">
        <f t="shared" si="1"/>
        <v>2</v>
      </c>
      <c r="Q13" s="147">
        <f t="shared" si="5"/>
        <v>30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246" t="s">
        <v>184</v>
      </c>
      <c r="B14" s="152" t="s">
        <v>146</v>
      </c>
      <c r="C14" s="173" t="s">
        <v>148</v>
      </c>
      <c r="D14" s="175" t="s">
        <v>124</v>
      </c>
      <c r="E14" s="175" t="s">
        <v>137</v>
      </c>
      <c r="F14" s="153">
        <v>20</v>
      </c>
      <c r="G14" s="162"/>
      <c r="H14" s="165">
        <v>9</v>
      </c>
      <c r="I14" s="165"/>
      <c r="J14" s="23"/>
      <c r="K14" s="23"/>
      <c r="L14" s="23"/>
      <c r="M14" s="23"/>
      <c r="N14" s="24"/>
      <c r="O14" s="25">
        <f t="shared" si="0"/>
        <v>29</v>
      </c>
      <c r="P14" s="26">
        <f t="shared" si="1"/>
        <v>2</v>
      </c>
      <c r="Q14" s="147">
        <f t="shared" si="5"/>
        <v>29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52" t="s">
        <v>615</v>
      </c>
      <c r="B15" s="152" t="s">
        <v>146</v>
      </c>
      <c r="C15" s="175" t="s">
        <v>630</v>
      </c>
      <c r="D15" s="182">
        <v>2072</v>
      </c>
      <c r="E15" s="175" t="s">
        <v>284</v>
      </c>
      <c r="F15" s="153"/>
      <c r="G15" s="162">
        <v>12</v>
      </c>
      <c r="H15" s="165">
        <v>12</v>
      </c>
      <c r="I15" s="165"/>
      <c r="J15" s="23"/>
      <c r="K15" s="23"/>
      <c r="L15" s="23"/>
      <c r="M15" s="23"/>
      <c r="N15" s="24"/>
      <c r="O15" s="25">
        <f t="shared" si="0"/>
        <v>24</v>
      </c>
      <c r="P15" s="26">
        <f t="shared" si="1"/>
        <v>2</v>
      </c>
      <c r="Q15" s="147">
        <f t="shared" si="5"/>
        <v>24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52" t="s">
        <v>618</v>
      </c>
      <c r="B16" s="152" t="s">
        <v>146</v>
      </c>
      <c r="C16" s="175" t="s">
        <v>633</v>
      </c>
      <c r="D16" s="182">
        <v>10</v>
      </c>
      <c r="E16" s="175" t="s">
        <v>289</v>
      </c>
      <c r="F16" s="153"/>
      <c r="G16" s="162">
        <v>7</v>
      </c>
      <c r="H16" s="165">
        <v>8</v>
      </c>
      <c r="I16" s="23"/>
      <c r="J16" s="23"/>
      <c r="K16" s="23"/>
      <c r="L16" s="23"/>
      <c r="M16" s="23"/>
      <c r="N16" s="24"/>
      <c r="O16" s="25">
        <f t="shared" si="0"/>
        <v>15</v>
      </c>
      <c r="P16" s="26">
        <f t="shared" si="1"/>
        <v>2</v>
      </c>
      <c r="Q16" s="147">
        <f t="shared" si="5"/>
        <v>15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52" t="s">
        <v>621</v>
      </c>
      <c r="B17" s="152" t="s">
        <v>146</v>
      </c>
      <c r="C17" s="175" t="s">
        <v>636</v>
      </c>
      <c r="D17" s="245">
        <v>1172</v>
      </c>
      <c r="E17" s="173" t="s">
        <v>288</v>
      </c>
      <c r="F17" s="153"/>
      <c r="G17" s="162">
        <v>5</v>
      </c>
      <c r="H17" s="165">
        <v>6</v>
      </c>
      <c r="I17" s="23"/>
      <c r="J17" s="23"/>
      <c r="K17" s="23"/>
      <c r="L17" s="23"/>
      <c r="M17" s="23"/>
      <c r="N17" s="24"/>
      <c r="O17" s="25">
        <f t="shared" si="0"/>
        <v>11</v>
      </c>
      <c r="P17" s="26">
        <f t="shared" si="1"/>
        <v>2</v>
      </c>
      <c r="Q17" s="147">
        <f t="shared" si="5"/>
        <v>11</v>
      </c>
      <c r="R17" s="27"/>
      <c r="S17" s="28">
        <v>2521</v>
      </c>
      <c r="T17" s="29" t="s">
        <v>170</v>
      </c>
      <c r="U17" s="30">
        <f t="shared" si="3"/>
        <v>125</v>
      </c>
      <c r="V17" s="31"/>
      <c r="W17" s="32">
        <f t="shared" si="4"/>
        <v>125</v>
      </c>
      <c r="X17" s="19"/>
      <c r="Y17" s="33"/>
      <c r="Z17" s="33"/>
      <c r="AA17" s="33"/>
      <c r="AB17" s="33"/>
    </row>
    <row r="18" spans="1:28" ht="29.1" customHeight="1" thickBot="1" x14ac:dyDescent="0.4">
      <c r="A18" s="152" t="s">
        <v>620</v>
      </c>
      <c r="B18" s="152" t="s">
        <v>146</v>
      </c>
      <c r="C18" s="175" t="s">
        <v>635</v>
      </c>
      <c r="D18" s="182">
        <v>2271</v>
      </c>
      <c r="E18" s="175" t="s">
        <v>349</v>
      </c>
      <c r="F18" s="153"/>
      <c r="G18" s="162">
        <v>5</v>
      </c>
      <c r="H18" s="165">
        <v>5</v>
      </c>
      <c r="I18" s="23"/>
      <c r="J18" s="23"/>
      <c r="K18" s="23"/>
      <c r="L18" s="23"/>
      <c r="M18" s="23"/>
      <c r="N18" s="24"/>
      <c r="O18" s="25">
        <f t="shared" si="0"/>
        <v>10</v>
      </c>
      <c r="P18" s="26">
        <f t="shared" si="1"/>
        <v>2</v>
      </c>
      <c r="Q18" s="147">
        <f t="shared" si="5"/>
        <v>10</v>
      </c>
      <c r="R18" s="27"/>
      <c r="S18" s="28">
        <v>2144</v>
      </c>
      <c r="T18" s="145" t="s">
        <v>107</v>
      </c>
      <c r="U18" s="30">
        <f t="shared" si="3"/>
        <v>32</v>
      </c>
      <c r="V18" s="31"/>
      <c r="W18" s="32">
        <f t="shared" si="4"/>
        <v>32</v>
      </c>
      <c r="X18" s="19"/>
      <c r="Y18" s="6"/>
      <c r="Z18" s="6"/>
      <c r="AA18" s="6"/>
      <c r="AB18" s="6"/>
    </row>
    <row r="19" spans="1:28" ht="29.1" customHeight="1" thickBot="1" x14ac:dyDescent="0.4">
      <c r="A19" s="152" t="s">
        <v>617</v>
      </c>
      <c r="B19" s="152" t="s">
        <v>146</v>
      </c>
      <c r="C19" s="175" t="s">
        <v>632</v>
      </c>
      <c r="D19" s="182">
        <v>2057</v>
      </c>
      <c r="E19" s="175" t="s">
        <v>142</v>
      </c>
      <c r="F19" s="153"/>
      <c r="G19" s="162">
        <v>8</v>
      </c>
      <c r="H19" s="165"/>
      <c r="I19" s="165"/>
      <c r="J19" s="23"/>
      <c r="K19" s="23"/>
      <c r="L19" s="23"/>
      <c r="M19" s="23"/>
      <c r="N19" s="24"/>
      <c r="O19" s="25">
        <f t="shared" si="0"/>
        <v>8</v>
      </c>
      <c r="P19" s="26">
        <f t="shared" si="1"/>
        <v>1</v>
      </c>
      <c r="Q19" s="147"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52" t="s">
        <v>619</v>
      </c>
      <c r="B20" s="152" t="s">
        <v>146</v>
      </c>
      <c r="C20" s="175" t="s">
        <v>634</v>
      </c>
      <c r="D20" s="182">
        <v>2612</v>
      </c>
      <c r="E20" s="175" t="s">
        <v>285</v>
      </c>
      <c r="F20" s="153"/>
      <c r="G20" s="162">
        <v>6</v>
      </c>
      <c r="H20" s="165"/>
      <c r="I20" s="165"/>
      <c r="J20" s="23"/>
      <c r="K20" s="23"/>
      <c r="L20" s="23"/>
      <c r="M20" s="23"/>
      <c r="N20" s="24"/>
      <c r="O20" s="25">
        <f t="shared" si="0"/>
        <v>6</v>
      </c>
      <c r="P20" s="26">
        <f t="shared" si="1"/>
        <v>1</v>
      </c>
      <c r="Q20" s="147">
        <v>0</v>
      </c>
      <c r="R20" s="27"/>
      <c r="S20" s="28">
        <v>1298</v>
      </c>
      <c r="T20" s="29" t="s">
        <v>35</v>
      </c>
      <c r="U20" s="30">
        <f t="shared" si="3"/>
        <v>260</v>
      </c>
      <c r="V20" s="31"/>
      <c r="W20" s="32">
        <f t="shared" si="4"/>
        <v>310</v>
      </c>
      <c r="X20" s="19"/>
      <c r="Y20" s="6"/>
      <c r="Z20" s="6"/>
      <c r="AA20" s="6"/>
      <c r="AB20" s="6"/>
    </row>
    <row r="21" spans="1:28" ht="29.1" customHeight="1" thickBot="1" x14ac:dyDescent="0.45">
      <c r="A21" s="152" t="s">
        <v>622</v>
      </c>
      <c r="B21" s="152" t="s">
        <v>146</v>
      </c>
      <c r="C21" s="175" t="s">
        <v>637</v>
      </c>
      <c r="D21" s="182">
        <v>1773</v>
      </c>
      <c r="E21" s="175" t="s">
        <v>71</v>
      </c>
      <c r="F21" s="162"/>
      <c r="G21" s="162">
        <v>5</v>
      </c>
      <c r="H21" s="165"/>
      <c r="I21" s="165"/>
      <c r="J21" s="165"/>
      <c r="K21" s="157"/>
      <c r="L21" s="157"/>
      <c r="M21" s="157"/>
      <c r="N21" s="158"/>
      <c r="O21" s="25">
        <f t="shared" si="0"/>
        <v>5</v>
      </c>
      <c r="P21" s="26">
        <f t="shared" si="1"/>
        <v>1</v>
      </c>
      <c r="Q21" s="147">
        <v>0</v>
      </c>
      <c r="R21" s="27"/>
      <c r="S21" s="28">
        <v>2271</v>
      </c>
      <c r="T21" s="29" t="s">
        <v>120</v>
      </c>
      <c r="U21" s="30">
        <f t="shared" si="3"/>
        <v>39</v>
      </c>
      <c r="V21" s="31"/>
      <c r="W21" s="32">
        <f t="shared" si="4"/>
        <v>39</v>
      </c>
      <c r="X21" s="19"/>
      <c r="Y21" s="6"/>
      <c r="Z21" s="6"/>
      <c r="AA21" s="6"/>
      <c r="AB21" s="6"/>
    </row>
    <row r="22" spans="1:28" ht="29.1" customHeight="1" thickBot="1" x14ac:dyDescent="0.4">
      <c r="A22" s="152" t="s">
        <v>623</v>
      </c>
      <c r="B22" s="152" t="s">
        <v>146</v>
      </c>
      <c r="C22" s="175" t="s">
        <v>638</v>
      </c>
      <c r="D22" s="182">
        <v>2072</v>
      </c>
      <c r="E22" s="175" t="s">
        <v>284</v>
      </c>
      <c r="F22" s="153"/>
      <c r="G22" s="162">
        <v>5</v>
      </c>
      <c r="H22" s="165"/>
      <c r="I22" s="23"/>
      <c r="J22" s="23"/>
      <c r="K22" s="23"/>
      <c r="L22" s="23"/>
      <c r="M22" s="23"/>
      <c r="N22" s="24"/>
      <c r="O22" s="25">
        <f t="shared" si="0"/>
        <v>5</v>
      </c>
      <c r="P22" s="26">
        <f t="shared" si="1"/>
        <v>1</v>
      </c>
      <c r="Q22" s="147">
        <v>0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229"/>
      <c r="B23" s="185"/>
      <c r="C23" s="230"/>
      <c r="D23" s="230"/>
      <c r="E23" s="230"/>
      <c r="F23" s="231"/>
      <c r="G23" s="232"/>
      <c r="H23" s="233"/>
      <c r="I23" s="233"/>
      <c r="J23" s="234"/>
      <c r="K23" s="234"/>
      <c r="L23" s="234"/>
      <c r="M23" s="234"/>
      <c r="N23" s="235"/>
      <c r="O23" s="25">
        <f t="shared" ref="O23" si="6">IF(P23=7,SUM(F23:N23)-SMALL(F23:N23,1)-SMALL(F23:N23,2),IF(P23=6,SUM(F23:N23)-SMALL(F23:N23,1),SUM(F23:N23)))</f>
        <v>0</v>
      </c>
      <c r="P23" s="65">
        <f t="shared" ref="P23" si="7">COUNTA(F23:N23)</f>
        <v>0</v>
      </c>
      <c r="Q23" s="147"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85"/>
      <c r="B24" s="185"/>
      <c r="C24" s="175"/>
      <c r="D24" s="175"/>
      <c r="E24" s="175"/>
      <c r="F24" s="180"/>
      <c r="G24" s="181"/>
      <c r="H24" s="180"/>
      <c r="I24" s="180"/>
      <c r="J24" s="180"/>
      <c r="K24" s="180"/>
      <c r="L24" s="180"/>
      <c r="M24" s="180"/>
      <c r="N24" s="180"/>
      <c r="O24" s="236"/>
      <c r="P24" s="237"/>
      <c r="Q24" s="238"/>
      <c r="R24" s="2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85"/>
      <c r="B25" s="185"/>
      <c r="C25" s="175"/>
      <c r="D25" s="175"/>
      <c r="E25" s="175"/>
      <c r="F25" s="180"/>
      <c r="G25" s="180"/>
      <c r="H25" s="180"/>
      <c r="I25" s="180"/>
      <c r="J25" s="180"/>
      <c r="K25" s="180"/>
      <c r="L25" s="180"/>
      <c r="M25" s="180"/>
      <c r="N25" s="180"/>
      <c r="O25" s="236"/>
      <c r="P25" s="237"/>
      <c r="Q25" s="238"/>
      <c r="R25" s="2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85"/>
      <c r="B26" s="80"/>
      <c r="C26" s="175"/>
      <c r="D26" s="175"/>
      <c r="E26" s="175"/>
      <c r="F26" s="180"/>
      <c r="G26" s="180"/>
      <c r="H26" s="180"/>
      <c r="I26" s="180"/>
      <c r="J26" s="180"/>
      <c r="K26" s="180"/>
      <c r="L26" s="180"/>
      <c r="M26" s="180"/>
      <c r="N26" s="180"/>
      <c r="O26" s="236"/>
      <c r="P26" s="237"/>
      <c r="Q26" s="238"/>
      <c r="R26" s="2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85"/>
      <c r="B27" s="185"/>
      <c r="C27" s="175"/>
      <c r="D27" s="175"/>
      <c r="E27" s="175"/>
      <c r="F27" s="180"/>
      <c r="G27" s="180"/>
      <c r="H27" s="180"/>
      <c r="I27" s="180"/>
      <c r="J27" s="180"/>
      <c r="K27" s="180"/>
      <c r="L27" s="180"/>
      <c r="M27" s="180"/>
      <c r="N27" s="180"/>
      <c r="O27" s="236"/>
      <c r="P27" s="237"/>
      <c r="Q27" s="238"/>
      <c r="R27" s="2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85"/>
      <c r="B28" s="185"/>
      <c r="C28" s="175"/>
      <c r="D28" s="175"/>
      <c r="E28" s="175"/>
      <c r="F28" s="180"/>
      <c r="G28" s="180"/>
      <c r="H28" s="180"/>
      <c r="I28" s="180"/>
      <c r="J28" s="180"/>
      <c r="K28" s="180"/>
      <c r="L28" s="180"/>
      <c r="M28" s="180"/>
      <c r="N28" s="180"/>
      <c r="O28" s="236"/>
      <c r="P28" s="237"/>
      <c r="Q28" s="238"/>
      <c r="R28" s="2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85"/>
      <c r="B29" s="185"/>
      <c r="C29" s="175"/>
      <c r="D29" s="175"/>
      <c r="E29" s="175"/>
      <c r="F29" s="180"/>
      <c r="G29" s="181"/>
      <c r="H29" s="181"/>
      <c r="I29" s="181"/>
      <c r="J29" s="180"/>
      <c r="K29" s="181"/>
      <c r="L29" s="180"/>
      <c r="M29" s="180"/>
      <c r="N29" s="180"/>
      <c r="O29" s="236"/>
      <c r="P29" s="237"/>
      <c r="Q29" s="238"/>
      <c r="R29" s="2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85"/>
      <c r="B30" s="185"/>
      <c r="C30" s="175"/>
      <c r="D30" s="175"/>
      <c r="E30" s="175"/>
      <c r="F30" s="180"/>
      <c r="G30" s="181"/>
      <c r="H30" s="181"/>
      <c r="I30" s="181"/>
      <c r="J30" s="180"/>
      <c r="K30" s="181"/>
      <c r="L30" s="180"/>
      <c r="M30" s="180"/>
      <c r="N30" s="180"/>
      <c r="O30" s="236"/>
      <c r="P30" s="237"/>
      <c r="Q30" s="238"/>
      <c r="R30" s="2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5</v>
      </c>
      <c r="X30" s="19"/>
      <c r="Y30" s="6"/>
      <c r="Z30" s="6"/>
      <c r="AA30" s="6"/>
      <c r="AB30" s="6"/>
    </row>
    <row r="31" spans="1:28" ht="29.1" customHeight="1" thickBot="1" x14ac:dyDescent="0.4">
      <c r="A31" s="185"/>
      <c r="B31" s="185"/>
      <c r="C31" s="175"/>
      <c r="D31" s="175"/>
      <c r="E31" s="175"/>
      <c r="F31" s="180"/>
      <c r="G31" s="181"/>
      <c r="H31" s="180"/>
      <c r="I31" s="180"/>
      <c r="J31" s="180"/>
      <c r="K31" s="180"/>
      <c r="L31" s="180"/>
      <c r="M31" s="180"/>
      <c r="N31" s="180"/>
      <c r="O31" s="236"/>
      <c r="P31" s="237"/>
      <c r="Q31" s="238"/>
      <c r="R31" s="2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85"/>
      <c r="B32" s="185"/>
      <c r="C32" s="175"/>
      <c r="D32" s="175"/>
      <c r="E32" s="175"/>
      <c r="F32" s="180"/>
      <c r="G32" s="180"/>
      <c r="H32" s="180"/>
      <c r="I32" s="180"/>
      <c r="J32" s="180"/>
      <c r="K32" s="180"/>
      <c r="L32" s="180"/>
      <c r="M32" s="180"/>
      <c r="N32" s="180"/>
      <c r="O32" s="236"/>
      <c r="P32" s="237"/>
      <c r="Q32" s="238"/>
      <c r="R32" s="2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85"/>
      <c r="B33" s="185"/>
      <c r="C33" s="175"/>
      <c r="D33" s="175"/>
      <c r="E33" s="175"/>
      <c r="F33" s="180"/>
      <c r="G33" s="180"/>
      <c r="H33" s="180"/>
      <c r="I33" s="180"/>
      <c r="J33" s="180"/>
      <c r="K33" s="180"/>
      <c r="L33" s="180"/>
      <c r="M33" s="180"/>
      <c r="N33" s="180"/>
      <c r="O33" s="236"/>
      <c r="P33" s="237"/>
      <c r="Q33" s="238"/>
      <c r="R33" s="2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85"/>
      <c r="B34" s="185"/>
      <c r="C34" s="175"/>
      <c r="D34" s="175"/>
      <c r="E34" s="175"/>
      <c r="F34" s="180"/>
      <c r="G34" s="180"/>
      <c r="H34" s="180"/>
      <c r="I34" s="180"/>
      <c r="J34" s="180"/>
      <c r="K34" s="180"/>
      <c r="L34" s="180"/>
      <c r="M34" s="180"/>
      <c r="N34" s="180"/>
      <c r="O34" s="236"/>
      <c r="P34" s="237"/>
      <c r="Q34" s="238"/>
      <c r="R34" s="227"/>
      <c r="S34" s="28">
        <v>2072</v>
      </c>
      <c r="T34" s="29" t="s">
        <v>109</v>
      </c>
      <c r="U34" s="30">
        <f t="shared" si="3"/>
        <v>91</v>
      </c>
      <c r="V34" s="31"/>
      <c r="W34" s="32">
        <f t="shared" si="4"/>
        <v>96</v>
      </c>
      <c r="X34" s="19"/>
      <c r="Y34" s="6"/>
      <c r="Z34" s="6"/>
      <c r="AA34" s="6"/>
      <c r="AB34" s="6"/>
    </row>
    <row r="35" spans="1:28" ht="29.1" customHeight="1" thickBot="1" x14ac:dyDescent="0.45">
      <c r="A35" s="185"/>
      <c r="B35" s="185"/>
      <c r="C35" s="173"/>
      <c r="D35" s="173"/>
      <c r="E35" s="173"/>
      <c r="F35" s="180"/>
      <c r="G35" s="181"/>
      <c r="H35" s="181"/>
      <c r="I35" s="181"/>
      <c r="J35" s="180"/>
      <c r="K35" s="181"/>
      <c r="L35" s="226"/>
      <c r="M35" s="226"/>
      <c r="N35" s="226"/>
      <c r="O35" s="236"/>
      <c r="P35" s="237"/>
      <c r="Q35" s="238"/>
      <c r="R35" s="2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85"/>
      <c r="B36" s="185"/>
      <c r="C36" s="175"/>
      <c r="D36" s="175"/>
      <c r="E36" s="175"/>
      <c r="F36" s="180"/>
      <c r="G36" s="181"/>
      <c r="H36" s="181"/>
      <c r="I36" s="181"/>
      <c r="J36" s="180"/>
      <c r="K36" s="181"/>
      <c r="L36" s="180"/>
      <c r="M36" s="180"/>
      <c r="N36" s="180"/>
      <c r="O36" s="236"/>
      <c r="P36" s="237"/>
      <c r="Q36" s="238"/>
      <c r="R36" s="2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85"/>
      <c r="B37" s="185"/>
      <c r="C37" s="175"/>
      <c r="D37" s="175"/>
      <c r="E37" s="175"/>
      <c r="F37" s="180"/>
      <c r="G37" s="181"/>
      <c r="H37" s="180"/>
      <c r="I37" s="180"/>
      <c r="J37" s="180"/>
      <c r="K37" s="180"/>
      <c r="L37" s="180"/>
      <c r="M37" s="180"/>
      <c r="N37" s="180"/>
      <c r="O37" s="236"/>
      <c r="P37" s="237"/>
      <c r="Q37" s="238"/>
      <c r="R37" s="2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85"/>
      <c r="B38" s="185"/>
      <c r="C38" s="175"/>
      <c r="D38" s="175"/>
      <c r="E38" s="175"/>
      <c r="F38" s="180"/>
      <c r="G38" s="181"/>
      <c r="H38" s="180"/>
      <c r="I38" s="180"/>
      <c r="J38" s="180"/>
      <c r="K38" s="180"/>
      <c r="L38" s="180"/>
      <c r="M38" s="180"/>
      <c r="N38" s="180"/>
      <c r="O38" s="236"/>
      <c r="P38" s="237"/>
      <c r="Q38" s="238"/>
      <c r="R38" s="2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85"/>
      <c r="B39" s="185"/>
      <c r="C39" s="175"/>
      <c r="D39" s="175"/>
      <c r="E39" s="175"/>
      <c r="F39" s="180"/>
      <c r="G39" s="180"/>
      <c r="H39" s="180"/>
      <c r="I39" s="180"/>
      <c r="J39" s="180"/>
      <c r="K39" s="180"/>
      <c r="L39" s="180"/>
      <c r="M39" s="180"/>
      <c r="N39" s="180"/>
      <c r="O39" s="236"/>
      <c r="P39" s="237"/>
      <c r="Q39" s="238"/>
      <c r="R39" s="227"/>
      <c r="S39" s="28">
        <v>2015</v>
      </c>
      <c r="T39" s="29" t="s">
        <v>163</v>
      </c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85"/>
      <c r="B40" s="185"/>
      <c r="C40" s="175"/>
      <c r="D40" s="175"/>
      <c r="E40" s="175"/>
      <c r="F40" s="180"/>
      <c r="G40" s="180"/>
      <c r="H40" s="180"/>
      <c r="I40" s="180"/>
      <c r="J40" s="180"/>
      <c r="K40" s="180"/>
      <c r="L40" s="180"/>
      <c r="M40" s="180"/>
      <c r="N40" s="180"/>
      <c r="O40" s="236"/>
      <c r="P40" s="237"/>
      <c r="Q40" s="238"/>
      <c r="R40" s="227"/>
      <c r="S40" s="28">
        <v>1886</v>
      </c>
      <c r="T40" s="29" t="s">
        <v>856</v>
      </c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85"/>
      <c r="B41" s="185"/>
      <c r="C41" s="175"/>
      <c r="D41" s="175"/>
      <c r="E41" s="175"/>
      <c r="F41" s="180"/>
      <c r="G41" s="180"/>
      <c r="H41" s="180"/>
      <c r="I41" s="180"/>
      <c r="J41" s="180"/>
      <c r="K41" s="180"/>
      <c r="L41" s="180"/>
      <c r="M41" s="180"/>
      <c r="N41" s="180"/>
      <c r="O41" s="236"/>
      <c r="P41" s="237"/>
      <c r="Q41" s="238"/>
      <c r="R41" s="2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85"/>
      <c r="B42" s="185"/>
      <c r="C42" s="173"/>
      <c r="D42" s="173"/>
      <c r="E42" s="173"/>
      <c r="F42" s="180"/>
      <c r="G42" s="180"/>
      <c r="H42" s="180"/>
      <c r="I42" s="181"/>
      <c r="J42" s="180"/>
      <c r="K42" s="180"/>
      <c r="L42" s="180"/>
      <c r="M42" s="180"/>
      <c r="N42" s="180"/>
      <c r="O42" s="236"/>
      <c r="P42" s="237"/>
      <c r="Q42" s="238"/>
      <c r="R42" s="2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85"/>
      <c r="B43" s="185"/>
      <c r="C43" s="173"/>
      <c r="D43" s="173"/>
      <c r="E43" s="173"/>
      <c r="F43" s="180"/>
      <c r="G43" s="181"/>
      <c r="H43" s="181"/>
      <c r="I43" s="181"/>
      <c r="J43" s="180"/>
      <c r="K43" s="180"/>
      <c r="L43" s="180"/>
      <c r="M43" s="180"/>
      <c r="N43" s="180"/>
      <c r="O43" s="236"/>
      <c r="P43" s="237"/>
      <c r="Q43" s="238"/>
      <c r="R43" s="2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85"/>
      <c r="B44" s="185"/>
      <c r="C44" s="175"/>
      <c r="D44" s="173"/>
      <c r="E44" s="173"/>
      <c r="F44" s="180"/>
      <c r="G44" s="181"/>
      <c r="H44" s="181"/>
      <c r="I44" s="181"/>
      <c r="J44" s="180"/>
      <c r="K44" s="181"/>
      <c r="L44" s="180"/>
      <c r="M44" s="180"/>
      <c r="N44" s="180"/>
      <c r="O44" s="236"/>
      <c r="P44" s="237"/>
      <c r="Q44" s="238"/>
      <c r="R44" s="227"/>
      <c r="S44" s="28">
        <v>2199</v>
      </c>
      <c r="T44" s="14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85"/>
      <c r="B45" s="185"/>
      <c r="C45" s="175"/>
      <c r="D45" s="175"/>
      <c r="E45" s="175"/>
      <c r="F45" s="180"/>
      <c r="G45" s="181"/>
      <c r="H45" s="180"/>
      <c r="I45" s="180"/>
      <c r="J45" s="180"/>
      <c r="K45" s="180"/>
      <c r="L45" s="180"/>
      <c r="M45" s="180"/>
      <c r="N45" s="180"/>
      <c r="O45" s="236"/>
      <c r="P45" s="237"/>
      <c r="Q45" s="238"/>
      <c r="R45" s="2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185"/>
      <c r="B46" s="185"/>
      <c r="C46" s="175"/>
      <c r="D46" s="175"/>
      <c r="E46" s="175"/>
      <c r="F46" s="180"/>
      <c r="G46" s="180"/>
      <c r="H46" s="180"/>
      <c r="I46" s="180"/>
      <c r="J46" s="180"/>
      <c r="K46" s="180"/>
      <c r="L46" s="180"/>
      <c r="M46" s="180"/>
      <c r="N46" s="180"/>
      <c r="O46" s="236"/>
      <c r="P46" s="237"/>
      <c r="Q46" s="238"/>
      <c r="R46" s="228"/>
      <c r="S46" s="28">
        <v>2057</v>
      </c>
      <c r="T46" s="29" t="s">
        <v>56</v>
      </c>
      <c r="U46" s="30">
        <f t="shared" si="3"/>
        <v>39</v>
      </c>
      <c r="V46" s="31"/>
      <c r="W46" s="32">
        <f t="shared" si="4"/>
        <v>47</v>
      </c>
      <c r="X46" s="19"/>
      <c r="Y46" s="6"/>
      <c r="Z46" s="6"/>
      <c r="AA46" s="6"/>
      <c r="AB46" s="6"/>
    </row>
    <row r="47" spans="1:28" ht="27.95" customHeight="1" thickBot="1" x14ac:dyDescent="0.4">
      <c r="A47" s="185"/>
      <c r="B47" s="185"/>
      <c r="C47" s="175"/>
      <c r="D47" s="175"/>
      <c r="E47" s="175"/>
      <c r="F47" s="180"/>
      <c r="G47" s="180"/>
      <c r="H47" s="180"/>
      <c r="I47" s="180"/>
      <c r="J47" s="180"/>
      <c r="K47" s="180"/>
      <c r="L47" s="180"/>
      <c r="M47" s="180"/>
      <c r="N47" s="180"/>
      <c r="O47" s="236"/>
      <c r="P47" s="237"/>
      <c r="Q47" s="238"/>
      <c r="R47" s="228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185"/>
      <c r="B48" s="185"/>
      <c r="C48" s="175"/>
      <c r="D48" s="175"/>
      <c r="E48" s="175"/>
      <c r="F48" s="180"/>
      <c r="G48" s="180"/>
      <c r="H48" s="180"/>
      <c r="I48" s="180"/>
      <c r="J48" s="180"/>
      <c r="K48" s="180"/>
      <c r="L48" s="180"/>
      <c r="M48" s="180"/>
      <c r="N48" s="180"/>
      <c r="O48" s="236"/>
      <c r="P48" s="237"/>
      <c r="Q48" s="238"/>
      <c r="R48" s="225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185"/>
      <c r="B49" s="185"/>
      <c r="C49" s="175"/>
      <c r="D49" s="175"/>
      <c r="E49" s="175"/>
      <c r="F49" s="180"/>
      <c r="G49" s="180"/>
      <c r="H49" s="180"/>
      <c r="I49" s="180"/>
      <c r="J49" s="180"/>
      <c r="K49" s="180"/>
      <c r="L49" s="180"/>
      <c r="M49" s="180"/>
      <c r="N49" s="180"/>
      <c r="O49" s="236"/>
      <c r="P49" s="237"/>
      <c r="Q49" s="238"/>
      <c r="R49" s="228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185"/>
      <c r="B50" s="185"/>
      <c r="C50" s="175"/>
      <c r="D50" s="175"/>
      <c r="E50" s="175"/>
      <c r="F50" s="180"/>
      <c r="G50" s="180"/>
      <c r="H50" s="180"/>
      <c r="I50" s="180"/>
      <c r="J50" s="180"/>
      <c r="K50" s="180"/>
      <c r="L50" s="180"/>
      <c r="M50" s="180"/>
      <c r="N50" s="180"/>
      <c r="O50" s="236"/>
      <c r="P50" s="237"/>
      <c r="Q50" s="238"/>
      <c r="R50" s="228"/>
      <c r="S50" s="28">
        <v>2027</v>
      </c>
      <c r="T50" s="29" t="s">
        <v>20</v>
      </c>
      <c r="U50" s="30">
        <f t="shared" si="3"/>
        <v>0</v>
      </c>
      <c r="V50" s="31"/>
      <c r="W50" s="32">
        <f t="shared" si="4"/>
        <v>0</v>
      </c>
      <c r="X50" s="6"/>
      <c r="Y50" s="6"/>
      <c r="Z50" s="6"/>
      <c r="AA50" s="6"/>
      <c r="AB50" s="6"/>
    </row>
    <row r="51" spans="1:28" ht="27.95" customHeight="1" thickBot="1" x14ac:dyDescent="0.4">
      <c r="A51" s="185"/>
      <c r="B51" s="185"/>
      <c r="C51" s="175"/>
      <c r="D51" s="175"/>
      <c r="E51" s="175"/>
      <c r="F51" s="180"/>
      <c r="G51" s="180"/>
      <c r="H51" s="180"/>
      <c r="I51" s="180"/>
      <c r="J51" s="180"/>
      <c r="K51" s="180"/>
      <c r="L51" s="180"/>
      <c r="M51" s="180"/>
      <c r="N51" s="180"/>
      <c r="O51" s="236"/>
      <c r="P51" s="237"/>
      <c r="Q51" s="238"/>
      <c r="R51" s="228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185"/>
      <c r="B52" s="185"/>
      <c r="C52" s="175"/>
      <c r="D52" s="175"/>
      <c r="E52" s="175"/>
      <c r="F52" s="180"/>
      <c r="G52" s="180"/>
      <c r="H52" s="180"/>
      <c r="I52" s="180"/>
      <c r="J52" s="180"/>
      <c r="K52" s="180"/>
      <c r="L52" s="180"/>
      <c r="M52" s="180"/>
      <c r="N52" s="180"/>
      <c r="O52" s="236"/>
      <c r="P52" s="237"/>
      <c r="Q52" s="238"/>
      <c r="R52" s="228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8.5" customHeight="1" thickBot="1" x14ac:dyDescent="0.4">
      <c r="A53" s="185"/>
      <c r="B53" s="185"/>
      <c r="C53" s="175"/>
      <c r="D53" s="175"/>
      <c r="E53" s="175"/>
      <c r="F53" s="180"/>
      <c r="G53" s="180"/>
      <c r="H53" s="180"/>
      <c r="I53" s="180"/>
      <c r="J53" s="180"/>
      <c r="K53" s="180"/>
      <c r="L53" s="180"/>
      <c r="M53" s="180"/>
      <c r="N53" s="180"/>
      <c r="O53" s="236"/>
      <c r="P53" s="237"/>
      <c r="Q53" s="238"/>
      <c r="R53" s="225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8.5" customHeight="1" thickBot="1" x14ac:dyDescent="0.4">
      <c r="A54" s="185"/>
      <c r="B54" s="185"/>
      <c r="C54" s="175"/>
      <c r="D54" s="175"/>
      <c r="E54" s="175"/>
      <c r="F54" s="180"/>
      <c r="G54" s="181"/>
      <c r="H54" s="181"/>
      <c r="I54" s="181"/>
      <c r="J54" s="180"/>
      <c r="K54" s="181"/>
      <c r="L54" s="180"/>
      <c r="M54" s="180"/>
      <c r="N54" s="180"/>
      <c r="O54" s="236"/>
      <c r="P54" s="237"/>
      <c r="Q54" s="238"/>
      <c r="R54" s="225"/>
      <c r="S54" s="28">
        <v>1172</v>
      </c>
      <c r="T54" s="29" t="s">
        <v>161</v>
      </c>
      <c r="U54" s="30">
        <f t="shared" si="3"/>
        <v>11</v>
      </c>
      <c r="V54" s="31"/>
      <c r="W54" s="32">
        <f t="shared" si="4"/>
        <v>11</v>
      </c>
      <c r="X54" s="6"/>
      <c r="Y54" s="6"/>
      <c r="Z54" s="6"/>
      <c r="AA54" s="6"/>
      <c r="AB54" s="6"/>
    </row>
    <row r="55" spans="1:28" ht="28.5" customHeight="1" thickBot="1" x14ac:dyDescent="0.4">
      <c r="A55" s="185"/>
      <c r="B55" s="185"/>
      <c r="C55" s="173"/>
      <c r="D55" s="173"/>
      <c r="E55" s="173"/>
      <c r="F55" s="180"/>
      <c r="G55" s="181"/>
      <c r="H55" s="181"/>
      <c r="I55" s="181"/>
      <c r="J55" s="180"/>
      <c r="K55" s="181"/>
      <c r="L55" s="180"/>
      <c r="M55" s="180"/>
      <c r="N55" s="180"/>
      <c r="O55" s="236"/>
      <c r="P55" s="237"/>
      <c r="Q55" s="238"/>
      <c r="R55" s="225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8.5" customHeight="1" thickBot="1" x14ac:dyDescent="0.4">
      <c r="A56" s="185"/>
      <c r="B56" s="185"/>
      <c r="C56" s="175"/>
      <c r="D56" s="175"/>
      <c r="E56" s="175"/>
      <c r="F56" s="180"/>
      <c r="G56" s="180"/>
      <c r="H56" s="180"/>
      <c r="I56" s="180"/>
      <c r="J56" s="180"/>
      <c r="K56" s="180"/>
      <c r="L56" s="180"/>
      <c r="M56" s="180"/>
      <c r="N56" s="180"/>
      <c r="O56" s="236"/>
      <c r="P56" s="237"/>
      <c r="Q56" s="238"/>
      <c r="R56" s="225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8.5" customHeight="1" thickBot="1" x14ac:dyDescent="0.4">
      <c r="A57" s="185"/>
      <c r="B57" s="185"/>
      <c r="C57" s="175"/>
      <c r="D57" s="175"/>
      <c r="E57" s="175"/>
      <c r="F57" s="180"/>
      <c r="G57" s="180"/>
      <c r="H57" s="180"/>
      <c r="I57" s="180"/>
      <c r="J57" s="180"/>
      <c r="K57" s="180"/>
      <c r="L57" s="180"/>
      <c r="M57" s="180"/>
      <c r="N57" s="180"/>
      <c r="O57" s="236"/>
      <c r="P57" s="237"/>
      <c r="Q57" s="238"/>
      <c r="R57" s="225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8.5" customHeight="1" thickBot="1" x14ac:dyDescent="0.4">
      <c r="A58" s="185"/>
      <c r="B58" s="185"/>
      <c r="C58" s="175"/>
      <c r="D58" s="175"/>
      <c r="E58" s="175"/>
      <c r="F58" s="180"/>
      <c r="G58" s="180"/>
      <c r="H58" s="180"/>
      <c r="I58" s="180"/>
      <c r="J58" s="180"/>
      <c r="K58" s="180"/>
      <c r="L58" s="180"/>
      <c r="M58" s="180"/>
      <c r="N58" s="180"/>
      <c r="O58" s="236"/>
      <c r="P58" s="237"/>
      <c r="Q58" s="238"/>
      <c r="R58" s="225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8.5" customHeight="1" thickBot="1" x14ac:dyDescent="0.4">
      <c r="A59" s="185"/>
      <c r="B59" s="185"/>
      <c r="C59" s="175"/>
      <c r="D59" s="175"/>
      <c r="E59" s="175"/>
      <c r="F59" s="180"/>
      <c r="G59" s="180"/>
      <c r="H59" s="180"/>
      <c r="I59" s="180"/>
      <c r="J59" s="180"/>
      <c r="K59" s="180"/>
      <c r="L59" s="180"/>
      <c r="M59" s="180"/>
      <c r="N59" s="180"/>
      <c r="O59" s="236"/>
      <c r="P59" s="237"/>
      <c r="Q59" s="238"/>
      <c r="R59" s="225"/>
      <c r="S59" s="28">
        <v>2075</v>
      </c>
      <c r="T59" s="14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8.5" customHeight="1" thickBot="1" x14ac:dyDescent="0.4">
      <c r="A60" s="185"/>
      <c r="B60" s="185"/>
      <c r="C60" s="175"/>
      <c r="D60" s="175"/>
      <c r="E60" s="175"/>
      <c r="F60" s="180"/>
      <c r="G60" s="181"/>
      <c r="H60" s="181"/>
      <c r="I60" s="181"/>
      <c r="J60" s="180"/>
      <c r="K60" s="180"/>
      <c r="L60" s="180"/>
      <c r="M60" s="180"/>
      <c r="N60" s="180"/>
      <c r="O60" s="236"/>
      <c r="P60" s="237"/>
      <c r="Q60" s="238"/>
      <c r="R60" s="225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8.5" customHeight="1" thickBot="1" x14ac:dyDescent="0.4">
      <c r="A61" s="185"/>
      <c r="B61" s="185"/>
      <c r="C61" s="175"/>
      <c r="D61" s="175"/>
      <c r="E61" s="175"/>
      <c r="F61" s="180"/>
      <c r="G61" s="181"/>
      <c r="H61" s="180"/>
      <c r="I61" s="180"/>
      <c r="J61" s="180"/>
      <c r="K61" s="180"/>
      <c r="L61" s="180"/>
      <c r="M61" s="180"/>
      <c r="N61" s="180"/>
      <c r="O61" s="236"/>
      <c r="P61" s="237"/>
      <c r="Q61" s="238"/>
      <c r="R61" s="225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8.5" customHeight="1" thickBot="1" x14ac:dyDescent="0.4">
      <c r="A62" s="185"/>
      <c r="B62" s="185"/>
      <c r="C62" s="175"/>
      <c r="D62" s="175"/>
      <c r="E62" s="175"/>
      <c r="F62" s="180"/>
      <c r="G62" s="181"/>
      <c r="H62" s="180"/>
      <c r="I62" s="180"/>
      <c r="J62" s="180"/>
      <c r="K62" s="180"/>
      <c r="L62" s="180"/>
      <c r="M62" s="180"/>
      <c r="N62" s="180"/>
      <c r="O62" s="236"/>
      <c r="P62" s="237"/>
      <c r="Q62" s="238"/>
      <c r="R62" s="225"/>
      <c r="S62" s="28">
        <v>1216</v>
      </c>
      <c r="T62" s="14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8.5" customHeight="1" thickBot="1" x14ac:dyDescent="0.4">
      <c r="A63" s="185"/>
      <c r="B63" s="185"/>
      <c r="C63" s="175"/>
      <c r="D63" s="175"/>
      <c r="E63" s="175"/>
      <c r="F63" s="180"/>
      <c r="G63" s="180"/>
      <c r="H63" s="180"/>
      <c r="I63" s="180"/>
      <c r="J63" s="180"/>
      <c r="K63" s="180"/>
      <c r="L63" s="180"/>
      <c r="M63" s="180"/>
      <c r="N63" s="180"/>
      <c r="O63" s="236"/>
      <c r="P63" s="237"/>
      <c r="Q63" s="238"/>
      <c r="R63" s="225"/>
      <c r="S63" s="28">
        <v>2612</v>
      </c>
      <c r="T63" s="29" t="s">
        <v>227</v>
      </c>
      <c r="U63" s="30">
        <f t="shared" si="3"/>
        <v>0</v>
      </c>
      <c r="V63" s="31"/>
      <c r="W63" s="32">
        <f t="shared" si="4"/>
        <v>6</v>
      </c>
      <c r="X63" s="6"/>
      <c r="Y63" s="6"/>
      <c r="Z63" s="6"/>
      <c r="AA63" s="6"/>
      <c r="AB63" s="6"/>
    </row>
    <row r="64" spans="1:28" ht="28.5" customHeight="1" thickBot="1" x14ac:dyDescent="0.4">
      <c r="A64" s="185"/>
      <c r="B64" s="185"/>
      <c r="C64" s="175"/>
      <c r="D64" s="175"/>
      <c r="E64" s="175"/>
      <c r="F64" s="180"/>
      <c r="G64" s="180"/>
      <c r="H64" s="180"/>
      <c r="I64" s="180"/>
      <c r="J64" s="180"/>
      <c r="K64" s="180"/>
      <c r="L64" s="180"/>
      <c r="M64" s="180"/>
      <c r="N64" s="180"/>
      <c r="O64" s="236"/>
      <c r="P64" s="237"/>
      <c r="Q64" s="238"/>
      <c r="R64" s="225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8.5" customHeight="1" x14ac:dyDescent="0.35">
      <c r="A65" s="185"/>
      <c r="B65" s="185"/>
      <c r="C65" s="175"/>
      <c r="D65" s="175"/>
      <c r="E65" s="175"/>
      <c r="F65" s="180">
        <f>COUNTA(F3:F64)</f>
        <v>5</v>
      </c>
      <c r="G65" s="180">
        <f>COUNTA(G3:G64)</f>
        <v>18</v>
      </c>
      <c r="H65" s="180"/>
      <c r="I65" s="180"/>
      <c r="J65" s="180"/>
      <c r="K65" s="180"/>
      <c r="L65" s="180"/>
      <c r="M65" s="180"/>
      <c r="N65" s="180"/>
      <c r="O65" s="236"/>
      <c r="P65" s="237"/>
      <c r="Q65" s="238"/>
      <c r="R65" s="225"/>
      <c r="S65" s="6"/>
      <c r="T65" s="6"/>
      <c r="U65" s="39">
        <f>SUM(U3:U64)</f>
        <v>1122</v>
      </c>
      <c r="V65" s="6"/>
      <c r="W65" s="41">
        <f>SUM(W3:W64)</f>
        <v>1196</v>
      </c>
      <c r="X65" s="6"/>
      <c r="Y65" s="6"/>
      <c r="Z65" s="6"/>
      <c r="AA65" s="6"/>
      <c r="AB65" s="6"/>
    </row>
    <row r="66" spans="1:28" ht="28.5" customHeight="1" x14ac:dyDescent="0.35">
      <c r="A66" s="185"/>
      <c r="B66" s="185"/>
      <c r="C66" s="175"/>
      <c r="D66" s="175"/>
      <c r="E66" s="175"/>
      <c r="F66" s="180"/>
      <c r="G66" s="181"/>
      <c r="H66" s="180"/>
      <c r="I66" s="180"/>
      <c r="J66" s="180"/>
      <c r="K66" s="180"/>
      <c r="L66" s="180"/>
      <c r="M66" s="180"/>
      <c r="N66" s="180"/>
      <c r="O66" s="236"/>
      <c r="P66" s="237"/>
      <c r="Q66" s="238"/>
      <c r="R66" s="225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8.5" customHeight="1" x14ac:dyDescent="0.35">
      <c r="A67" s="185"/>
      <c r="B67" s="185"/>
      <c r="C67" s="175"/>
      <c r="D67" s="175"/>
      <c r="E67" s="175"/>
      <c r="F67" s="180"/>
      <c r="G67" s="180"/>
      <c r="H67" s="180"/>
      <c r="I67" s="180"/>
      <c r="J67" s="180"/>
      <c r="K67" s="180"/>
      <c r="L67" s="180"/>
      <c r="M67" s="180"/>
      <c r="N67" s="180"/>
      <c r="O67" s="236"/>
      <c r="P67" s="237"/>
      <c r="Q67" s="238"/>
      <c r="R67" s="225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8.5" customHeight="1" x14ac:dyDescent="0.2">
      <c r="S68" s="6"/>
      <c r="T68" s="6"/>
      <c r="U68" s="6"/>
      <c r="V68" s="6"/>
      <c r="W68" s="6"/>
    </row>
    <row r="69" spans="1:28" ht="28.5" customHeight="1" x14ac:dyDescent="0.2">
      <c r="S69" s="6"/>
      <c r="T69" s="6"/>
    </row>
    <row r="70" spans="1:28" ht="28.5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22">
    <sortCondition descending="1" ref="O3:O22"/>
  </sortState>
  <mergeCells count="1">
    <mergeCell ref="B1:G1"/>
  </mergeCells>
  <conditionalFormatting sqref="A3:B25 A26 A27:B67">
    <cfRule type="containsText" dxfId="7" priority="1" stopIfTrue="1" operator="containsText" text="SI">
      <formula>NOT(ISERROR(SEARCH("SI",A3)))</formula>
    </cfRule>
    <cfRule type="containsText" dxfId="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G11" sqref="G11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9.140625" style="1" bestFit="1" customWidth="1"/>
    <col min="4" max="4" width="13.7109375" style="1" customWidth="1"/>
    <col min="5" max="5" width="70.140625" style="1" customWidth="1"/>
    <col min="6" max="6" width="23.42578125" style="208" customWidth="1"/>
    <col min="7" max="7" width="23.42578125" style="1" customWidth="1"/>
    <col min="8" max="8" width="22.42578125" style="1" customWidth="1"/>
    <col min="9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55" t="s">
        <v>83</v>
      </c>
      <c r="C1" s="256"/>
      <c r="D1" s="256"/>
      <c r="E1" s="256"/>
      <c r="F1" s="256"/>
      <c r="G1" s="257"/>
      <c r="H1" s="83"/>
      <c r="I1" s="58"/>
      <c r="J1" s="58"/>
      <c r="K1" s="58"/>
      <c r="L1" s="58"/>
      <c r="M1" s="58"/>
      <c r="N1" s="58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60" t="s">
        <v>183</v>
      </c>
      <c r="B2" s="8" t="s">
        <v>69</v>
      </c>
      <c r="C2" s="160" t="s">
        <v>1</v>
      </c>
      <c r="D2" s="160" t="s">
        <v>70</v>
      </c>
      <c r="E2" s="160" t="s">
        <v>3</v>
      </c>
      <c r="F2" s="9" t="s">
        <v>229</v>
      </c>
      <c r="G2" s="9" t="s">
        <v>639</v>
      </c>
      <c r="H2" s="9" t="s">
        <v>778</v>
      </c>
      <c r="I2" s="9" t="s">
        <v>222</v>
      </c>
      <c r="J2" s="9" t="s">
        <v>223</v>
      </c>
      <c r="K2" s="9" t="s">
        <v>224</v>
      </c>
      <c r="L2" s="9" t="s">
        <v>225</v>
      </c>
      <c r="M2" s="9" t="s">
        <v>226</v>
      </c>
      <c r="N2" s="10" t="s">
        <v>159</v>
      </c>
      <c r="O2" s="11" t="s">
        <v>4</v>
      </c>
      <c r="P2" s="12" t="s">
        <v>5</v>
      </c>
      <c r="Q2" s="12" t="s">
        <v>6</v>
      </c>
      <c r="R2" s="7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73" t="s">
        <v>190</v>
      </c>
      <c r="B3" s="240" t="s">
        <v>146</v>
      </c>
      <c r="C3" s="173" t="s">
        <v>164</v>
      </c>
      <c r="D3" s="243" t="s">
        <v>168</v>
      </c>
      <c r="E3" s="173" t="s">
        <v>169</v>
      </c>
      <c r="F3" s="241">
        <v>100</v>
      </c>
      <c r="G3" s="162">
        <v>100</v>
      </c>
      <c r="H3" s="165"/>
      <c r="I3" s="165"/>
      <c r="J3" s="165"/>
      <c r="K3" s="165"/>
      <c r="L3" s="157"/>
      <c r="M3" s="157"/>
      <c r="N3" s="158"/>
      <c r="O3" s="25">
        <f t="shared" ref="O3:O12" si="0">IF(P3=7,SUM(F3:N3)-SMALL(F3:N3,1)-SMALL(F3:N3,2),IF(P3=6,SUM(F3:N3)-SMALL(F3:N3,1),SUM(F3:N3)))</f>
        <v>200</v>
      </c>
      <c r="P3" s="26">
        <f t="shared" ref="P3:P28" si="1">COUNTA(F3:N3)</f>
        <v>2</v>
      </c>
      <c r="Q3" s="147">
        <f t="shared" ref="Q3:Q8" si="2">SUM(F3:N3)</f>
        <v>200</v>
      </c>
      <c r="R3" s="27"/>
      <c r="S3" s="28">
        <v>1213</v>
      </c>
      <c r="T3" s="29" t="s">
        <v>114</v>
      </c>
      <c r="U3" s="30">
        <f>SUMIF($D$3:$D$101,S3,$Q$3:$Q$101)</f>
        <v>15</v>
      </c>
      <c r="V3" s="31"/>
      <c r="W3" s="32">
        <f>SUMIF($D$3:$D$101,S3,$O$3:$O$101)</f>
        <v>15</v>
      </c>
      <c r="X3" s="19"/>
      <c r="Y3" s="33"/>
      <c r="Z3" s="33"/>
      <c r="AA3" s="33"/>
      <c r="AB3" s="33"/>
    </row>
    <row r="4" spans="1:28" ht="29.1" customHeight="1" thickBot="1" x14ac:dyDescent="0.4">
      <c r="A4" s="173" t="s">
        <v>772</v>
      </c>
      <c r="B4" s="240" t="s">
        <v>146</v>
      </c>
      <c r="C4" s="173" t="s">
        <v>650</v>
      </c>
      <c r="D4" s="243" t="s">
        <v>129</v>
      </c>
      <c r="E4" s="173" t="s">
        <v>141</v>
      </c>
      <c r="F4" s="242"/>
      <c r="G4" s="162">
        <v>90</v>
      </c>
      <c r="H4" s="165">
        <v>100</v>
      </c>
      <c r="I4" s="165"/>
      <c r="J4" s="165"/>
      <c r="K4" s="23"/>
      <c r="L4" s="23"/>
      <c r="M4" s="23"/>
      <c r="N4" s="24"/>
      <c r="O4" s="25">
        <f t="shared" si="0"/>
        <v>190</v>
      </c>
      <c r="P4" s="26">
        <f t="shared" si="1"/>
        <v>2</v>
      </c>
      <c r="Q4" s="147">
        <f t="shared" si="2"/>
        <v>190</v>
      </c>
      <c r="R4" s="27"/>
      <c r="S4" s="28">
        <v>2310</v>
      </c>
      <c r="T4" s="29" t="s">
        <v>140</v>
      </c>
      <c r="U4" s="30">
        <f t="shared" ref="U4:U64" si="3">SUMIF($D$3:$D$101,S4,$Q$3:$Q$101)</f>
        <v>0</v>
      </c>
      <c r="V4" s="31"/>
      <c r="W4" s="32">
        <f t="shared" ref="W4:W64" si="4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73" t="s">
        <v>197</v>
      </c>
      <c r="B5" s="240" t="s">
        <v>146</v>
      </c>
      <c r="C5" s="173" t="s">
        <v>199</v>
      </c>
      <c r="D5" s="243" t="s">
        <v>132</v>
      </c>
      <c r="E5" s="173" t="s">
        <v>143</v>
      </c>
      <c r="F5" s="242">
        <v>80</v>
      </c>
      <c r="G5" s="162"/>
      <c r="H5" s="165">
        <v>80</v>
      </c>
      <c r="I5" s="165"/>
      <c r="J5" s="165"/>
      <c r="K5" s="23"/>
      <c r="L5" s="23"/>
      <c r="M5" s="23"/>
      <c r="N5" s="24"/>
      <c r="O5" s="25">
        <f t="shared" si="0"/>
        <v>160</v>
      </c>
      <c r="P5" s="26">
        <f t="shared" si="1"/>
        <v>2</v>
      </c>
      <c r="Q5" s="147">
        <f t="shared" si="2"/>
        <v>160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73" t="s">
        <v>220</v>
      </c>
      <c r="B6" s="240" t="s">
        <v>146</v>
      </c>
      <c r="C6" s="173" t="s">
        <v>221</v>
      </c>
      <c r="D6" s="243" t="s">
        <v>230</v>
      </c>
      <c r="E6" s="173" t="s">
        <v>227</v>
      </c>
      <c r="F6" s="242">
        <v>40</v>
      </c>
      <c r="G6" s="162">
        <v>40</v>
      </c>
      <c r="H6" s="165">
        <v>60</v>
      </c>
      <c r="I6" s="165"/>
      <c r="J6" s="165"/>
      <c r="K6" s="23"/>
      <c r="L6" s="23"/>
      <c r="M6" s="23"/>
      <c r="N6" s="24"/>
      <c r="O6" s="25">
        <f t="shared" si="0"/>
        <v>140</v>
      </c>
      <c r="P6" s="26">
        <f t="shared" si="1"/>
        <v>3</v>
      </c>
      <c r="Q6" s="147">
        <f t="shared" si="2"/>
        <v>140</v>
      </c>
      <c r="R6" s="27"/>
      <c r="S6" s="28">
        <v>1180</v>
      </c>
      <c r="T6" s="29" t="s">
        <v>14</v>
      </c>
      <c r="U6" s="30">
        <f t="shared" si="3"/>
        <v>190</v>
      </c>
      <c r="V6" s="31"/>
      <c r="W6" s="32">
        <f t="shared" si="4"/>
        <v>190</v>
      </c>
      <c r="X6" s="19"/>
      <c r="Y6" s="33"/>
      <c r="Z6" s="33"/>
      <c r="AA6" s="33"/>
      <c r="AB6" s="33"/>
    </row>
    <row r="7" spans="1:28" ht="29.1" customHeight="1" thickBot="1" x14ac:dyDescent="0.4">
      <c r="A7" s="173" t="s">
        <v>205</v>
      </c>
      <c r="B7" s="240" t="s">
        <v>146</v>
      </c>
      <c r="C7" s="173" t="s">
        <v>206</v>
      </c>
      <c r="D7" s="243" t="s">
        <v>133</v>
      </c>
      <c r="E7" s="173" t="s">
        <v>144</v>
      </c>
      <c r="F7" s="242">
        <v>60</v>
      </c>
      <c r="G7" s="162">
        <v>30</v>
      </c>
      <c r="H7" s="165">
        <v>40</v>
      </c>
      <c r="I7" s="165"/>
      <c r="J7" s="165"/>
      <c r="K7" s="23"/>
      <c r="L7" s="23"/>
      <c r="M7" s="23"/>
      <c r="N7" s="24"/>
      <c r="O7" s="25">
        <f t="shared" si="0"/>
        <v>130</v>
      </c>
      <c r="P7" s="26">
        <f t="shared" si="1"/>
        <v>3</v>
      </c>
      <c r="Q7" s="147">
        <f t="shared" si="2"/>
        <v>130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85" t="s">
        <v>641</v>
      </c>
      <c r="B8" s="240" t="s">
        <v>146</v>
      </c>
      <c r="C8" s="173" t="s">
        <v>219</v>
      </c>
      <c r="D8" s="182">
        <v>2144</v>
      </c>
      <c r="E8" s="175" t="s">
        <v>144</v>
      </c>
      <c r="F8" s="242">
        <v>50</v>
      </c>
      <c r="G8" s="162">
        <v>60</v>
      </c>
      <c r="H8" s="165"/>
      <c r="I8" s="23"/>
      <c r="J8" s="165"/>
      <c r="K8" s="23"/>
      <c r="L8" s="23"/>
      <c r="M8" s="23"/>
      <c r="N8" s="24"/>
      <c r="O8" s="25">
        <f t="shared" si="0"/>
        <v>110</v>
      </c>
      <c r="P8" s="26">
        <f t="shared" si="1"/>
        <v>2</v>
      </c>
      <c r="Q8" s="147">
        <f t="shared" si="2"/>
        <v>110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73" t="s">
        <v>231</v>
      </c>
      <c r="B9" s="240" t="s">
        <v>146</v>
      </c>
      <c r="C9" s="173" t="s">
        <v>233</v>
      </c>
      <c r="D9" s="243" t="s">
        <v>130</v>
      </c>
      <c r="E9" s="173" t="s">
        <v>142</v>
      </c>
      <c r="F9" s="241">
        <v>90</v>
      </c>
      <c r="G9" s="162"/>
      <c r="H9" s="165"/>
      <c r="I9" s="165"/>
      <c r="J9" s="165"/>
      <c r="K9" s="23"/>
      <c r="L9" s="23"/>
      <c r="M9" s="23"/>
      <c r="N9" s="24"/>
      <c r="O9" s="25">
        <f t="shared" si="0"/>
        <v>90</v>
      </c>
      <c r="P9" s="26">
        <f t="shared" si="1"/>
        <v>1</v>
      </c>
      <c r="Q9" s="147">
        <v>0</v>
      </c>
      <c r="R9" s="27"/>
      <c r="S9" s="28">
        <v>1589</v>
      </c>
      <c r="T9" s="29" t="s">
        <v>18</v>
      </c>
      <c r="U9" s="30">
        <f t="shared" si="3"/>
        <v>160</v>
      </c>
      <c r="V9" s="31"/>
      <c r="W9" s="32">
        <f t="shared" si="4"/>
        <v>277</v>
      </c>
      <c r="X9" s="19"/>
      <c r="Y9" s="33"/>
      <c r="Z9" s="33"/>
      <c r="AA9" s="33"/>
      <c r="AB9" s="33"/>
    </row>
    <row r="10" spans="1:28" ht="29.1" customHeight="1" thickBot="1" x14ac:dyDescent="0.4">
      <c r="A10" s="173" t="s">
        <v>773</v>
      </c>
      <c r="B10" s="240" t="s">
        <v>146</v>
      </c>
      <c r="C10" s="173" t="s">
        <v>769</v>
      </c>
      <c r="D10" s="243" t="s">
        <v>124</v>
      </c>
      <c r="E10" s="173" t="s">
        <v>137</v>
      </c>
      <c r="F10" s="241"/>
      <c r="G10" s="162"/>
      <c r="H10" s="165">
        <v>90</v>
      </c>
      <c r="I10" s="165"/>
      <c r="J10" s="165"/>
      <c r="K10" s="23"/>
      <c r="L10" s="23"/>
      <c r="M10" s="23"/>
      <c r="N10" s="24"/>
      <c r="O10" s="25">
        <f t="shared" si="0"/>
        <v>90</v>
      </c>
      <c r="P10" s="26">
        <f t="shared" si="1"/>
        <v>1</v>
      </c>
      <c r="Q10" s="147">
        <v>0</v>
      </c>
      <c r="R10" s="27"/>
      <c r="S10" s="28">
        <v>2074</v>
      </c>
      <c r="T10" s="29" t="s">
        <v>160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85" t="s">
        <v>640</v>
      </c>
      <c r="B11" s="240" t="s">
        <v>146</v>
      </c>
      <c r="C11" s="173" t="s">
        <v>234</v>
      </c>
      <c r="D11" s="245">
        <v>1589</v>
      </c>
      <c r="E11" s="173" t="s">
        <v>143</v>
      </c>
      <c r="F11" s="153"/>
      <c r="G11" s="162">
        <v>80</v>
      </c>
      <c r="H11" s="165"/>
      <c r="I11" s="165"/>
      <c r="J11" s="165"/>
      <c r="K11" s="23"/>
      <c r="L11" s="23"/>
      <c r="M11" s="23"/>
      <c r="N11" s="24"/>
      <c r="O11" s="25">
        <f t="shared" si="0"/>
        <v>80</v>
      </c>
      <c r="P11" s="26">
        <f t="shared" si="1"/>
        <v>1</v>
      </c>
      <c r="Q11" s="147">
        <v>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85" t="s">
        <v>642</v>
      </c>
      <c r="B12" s="240" t="s">
        <v>146</v>
      </c>
      <c r="C12" s="173" t="s">
        <v>158</v>
      </c>
      <c r="D12" s="245">
        <v>2144</v>
      </c>
      <c r="E12" s="173" t="s">
        <v>144</v>
      </c>
      <c r="F12" s="153">
        <v>20</v>
      </c>
      <c r="G12" s="162">
        <v>50</v>
      </c>
      <c r="H12" s="165"/>
      <c r="I12" s="165"/>
      <c r="J12" s="165"/>
      <c r="K12" s="23"/>
      <c r="L12" s="23"/>
      <c r="M12" s="23"/>
      <c r="N12" s="24"/>
      <c r="O12" s="25">
        <f t="shared" si="0"/>
        <v>70</v>
      </c>
      <c r="P12" s="26">
        <f t="shared" si="1"/>
        <v>2</v>
      </c>
      <c r="Q12" s="147">
        <f>SUM(F12:N12)</f>
        <v>70</v>
      </c>
      <c r="R12" s="27"/>
      <c r="S12" s="28">
        <v>2140</v>
      </c>
      <c r="T12" s="29" t="s">
        <v>145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85" t="s">
        <v>774</v>
      </c>
      <c r="B13" s="240" t="s">
        <v>146</v>
      </c>
      <c r="C13" s="173" t="s">
        <v>219</v>
      </c>
      <c r="D13" s="182" t="s">
        <v>133</v>
      </c>
      <c r="E13" s="182" t="s">
        <v>144</v>
      </c>
      <c r="F13" s="153"/>
      <c r="G13" s="162"/>
      <c r="H13" s="165">
        <v>50</v>
      </c>
      <c r="I13" s="23"/>
      <c r="J13" s="23"/>
      <c r="K13" s="23"/>
      <c r="L13" s="23"/>
      <c r="M13" s="23"/>
      <c r="N13" s="24"/>
      <c r="O13" s="25">
        <f>IF(P13=9,SUM(F13:N13)-SMALL(F13:N13,1)-SMALL(F13:N13,2),IF(P13=8,SUM(F13:N13)-SMALL(F13:N13,1),SUM(F13:N13)))</f>
        <v>50</v>
      </c>
      <c r="P13" s="26">
        <f t="shared" si="1"/>
        <v>1</v>
      </c>
      <c r="Q13" s="147"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73" t="s">
        <v>191</v>
      </c>
      <c r="B14" s="240" t="s">
        <v>146</v>
      </c>
      <c r="C14" s="173" t="s">
        <v>156</v>
      </c>
      <c r="D14" s="243" t="s">
        <v>174</v>
      </c>
      <c r="E14" s="173" t="s">
        <v>175</v>
      </c>
      <c r="F14" s="153">
        <v>15</v>
      </c>
      <c r="G14" s="162">
        <v>12</v>
      </c>
      <c r="H14" s="165">
        <v>20</v>
      </c>
      <c r="I14" s="165"/>
      <c r="J14" s="165"/>
      <c r="K14" s="23"/>
      <c r="L14" s="23"/>
      <c r="M14" s="23"/>
      <c r="N14" s="24"/>
      <c r="O14" s="25">
        <f>IF(P14=7,SUM(F14:N14)-SMALL(F14:N14,1)-SMALL(F14:N14,2),IF(P14=6,SUM(F14:N14)-SMALL(F14:N14,1),SUM(F14:N14)))</f>
        <v>47</v>
      </c>
      <c r="P14" s="26">
        <f t="shared" si="1"/>
        <v>3</v>
      </c>
      <c r="Q14" s="147">
        <f>SUM(F14:N14)</f>
        <v>47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210" t="s">
        <v>643</v>
      </c>
      <c r="B15" s="240" t="s">
        <v>146</v>
      </c>
      <c r="C15" s="173" t="s">
        <v>651</v>
      </c>
      <c r="D15" s="245">
        <v>2057</v>
      </c>
      <c r="E15" s="173" t="s">
        <v>142</v>
      </c>
      <c r="F15" s="203"/>
      <c r="G15" s="162">
        <v>20</v>
      </c>
      <c r="H15" s="165">
        <v>15</v>
      </c>
      <c r="I15" s="165"/>
      <c r="J15" s="165"/>
      <c r="K15" s="23"/>
      <c r="L15" s="23"/>
      <c r="M15" s="23"/>
      <c r="N15" s="24"/>
      <c r="O15" s="25">
        <f>IF(P15=7,SUM(F15:N15)-SMALL(F15:N15,1)-SMALL(F15:N15,2),IF(P15=6,SUM(F15:N15)-SMALL(F15:N15,1),SUM(F15:N15)))</f>
        <v>35</v>
      </c>
      <c r="P15" s="26">
        <f t="shared" si="1"/>
        <v>2</v>
      </c>
      <c r="Q15" s="147">
        <f>SUM(F15:N15)</f>
        <v>35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5">
      <c r="A16" s="246" t="s">
        <v>232</v>
      </c>
      <c r="B16" s="240" t="s">
        <v>146</v>
      </c>
      <c r="C16" s="173" t="s">
        <v>234</v>
      </c>
      <c r="D16" s="243" t="s">
        <v>132</v>
      </c>
      <c r="E16" s="173" t="s">
        <v>143</v>
      </c>
      <c r="F16" s="203">
        <v>30</v>
      </c>
      <c r="G16" s="162"/>
      <c r="H16" s="165"/>
      <c r="I16" s="165"/>
      <c r="J16" s="165"/>
      <c r="K16" s="165"/>
      <c r="L16" s="157"/>
      <c r="M16" s="157"/>
      <c r="N16" s="158"/>
      <c r="O16" s="25">
        <f>IF(P16=7,SUM(F16:N16)-SMALL(F16:N16,1)-SMALL(F16:N16,2),IF(P16=6,SUM(F16:N16)-SMALL(F16:N16,1),SUM(F16:N16)))</f>
        <v>30</v>
      </c>
      <c r="P16" s="26">
        <f t="shared" si="1"/>
        <v>1</v>
      </c>
      <c r="Q16" s="147"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52" t="s">
        <v>775</v>
      </c>
      <c r="B17" s="240" t="s">
        <v>146</v>
      </c>
      <c r="C17" s="173" t="s">
        <v>158</v>
      </c>
      <c r="D17" s="173" t="s">
        <v>133</v>
      </c>
      <c r="E17" s="173" t="s">
        <v>144</v>
      </c>
      <c r="F17" s="153"/>
      <c r="G17" s="162"/>
      <c r="H17" s="165">
        <v>30</v>
      </c>
      <c r="I17" s="23"/>
      <c r="J17" s="23"/>
      <c r="K17" s="23"/>
      <c r="L17" s="23"/>
      <c r="M17" s="23"/>
      <c r="N17" s="24"/>
      <c r="O17" s="25">
        <f>IF(P17=9,SUM(F17:N17)-SMALL(F17:N17,1)-SMALL(F17:N17,2),IF(P17=8,SUM(F17:N17)-SMALL(F17:N17,1),SUM(F17:N17)))</f>
        <v>30</v>
      </c>
      <c r="P17" s="26">
        <f t="shared" si="1"/>
        <v>1</v>
      </c>
      <c r="Q17" s="147">
        <v>0</v>
      </c>
      <c r="R17" s="27"/>
      <c r="S17" s="28">
        <v>2521</v>
      </c>
      <c r="T17" s="29" t="s">
        <v>170</v>
      </c>
      <c r="U17" s="30">
        <f t="shared" si="3"/>
        <v>200</v>
      </c>
      <c r="V17" s="31"/>
      <c r="W17" s="32">
        <f t="shared" si="4"/>
        <v>200</v>
      </c>
      <c r="X17" s="19"/>
      <c r="Y17" s="33"/>
      <c r="Z17" s="33"/>
      <c r="AA17" s="33"/>
      <c r="AB17" s="33"/>
    </row>
    <row r="18" spans="1:28" ht="29.1" customHeight="1" thickBot="1" x14ac:dyDescent="0.4">
      <c r="A18" s="152" t="s">
        <v>644</v>
      </c>
      <c r="B18" s="240" t="s">
        <v>146</v>
      </c>
      <c r="C18" s="173" t="s">
        <v>652</v>
      </c>
      <c r="D18" s="182">
        <v>2057</v>
      </c>
      <c r="E18" s="175" t="s">
        <v>142</v>
      </c>
      <c r="F18" s="153"/>
      <c r="G18" s="162">
        <v>15</v>
      </c>
      <c r="H18" s="165">
        <v>12</v>
      </c>
      <c r="I18" s="23"/>
      <c r="J18" s="165"/>
      <c r="K18" s="23"/>
      <c r="L18" s="23"/>
      <c r="M18" s="23"/>
      <c r="N18" s="24"/>
      <c r="O18" s="25">
        <f>IF(P18=7,SUM(F18:N18)-SMALL(F18:N18,1)-SMALL(F18:N18,2),IF(P18=6,SUM(F18:N18)-SMALL(F18:N18,1),SUM(F18:N18)))</f>
        <v>27</v>
      </c>
      <c r="P18" s="26">
        <f t="shared" si="1"/>
        <v>2</v>
      </c>
      <c r="Q18" s="147">
        <f>SUM(F18:N18)</f>
        <v>27</v>
      </c>
      <c r="R18" s="27"/>
      <c r="S18" s="28">
        <v>2144</v>
      </c>
      <c r="T18" s="145" t="s">
        <v>107</v>
      </c>
      <c r="U18" s="30">
        <f t="shared" si="3"/>
        <v>328</v>
      </c>
      <c r="V18" s="31"/>
      <c r="W18" s="32">
        <f t="shared" si="4"/>
        <v>408</v>
      </c>
      <c r="X18" s="19"/>
      <c r="Y18" s="6"/>
      <c r="Z18" s="6"/>
      <c r="AA18" s="6"/>
      <c r="AB18" s="6"/>
    </row>
    <row r="19" spans="1:28" ht="29.1" customHeight="1" thickBot="1" x14ac:dyDescent="0.4">
      <c r="A19" s="152" t="s">
        <v>645</v>
      </c>
      <c r="B19" s="240" t="s">
        <v>146</v>
      </c>
      <c r="C19" s="173" t="s">
        <v>653</v>
      </c>
      <c r="D19" s="245">
        <v>2144</v>
      </c>
      <c r="E19" s="173" t="s">
        <v>144</v>
      </c>
      <c r="F19" s="203"/>
      <c r="G19" s="162">
        <v>9</v>
      </c>
      <c r="H19" s="165">
        <v>9</v>
      </c>
      <c r="I19" s="165"/>
      <c r="J19" s="165"/>
      <c r="K19" s="23"/>
      <c r="L19" s="23"/>
      <c r="M19" s="23"/>
      <c r="N19" s="24"/>
      <c r="O19" s="25">
        <f>IF(P19=7,SUM(F19:N19)-SMALL(F19:N19,1)-SMALL(F19:N19,2),IF(P19=6,SUM(F19:N19)-SMALL(F19:N19,1),SUM(F19:N19)))</f>
        <v>18</v>
      </c>
      <c r="P19" s="26">
        <f t="shared" si="1"/>
        <v>2</v>
      </c>
      <c r="Q19" s="147">
        <f>SUM(F19:N19)</f>
        <v>18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52" t="s">
        <v>646</v>
      </c>
      <c r="B20" s="240" t="s">
        <v>146</v>
      </c>
      <c r="C20" s="175" t="s">
        <v>654</v>
      </c>
      <c r="D20" s="182">
        <v>1298</v>
      </c>
      <c r="E20" s="175" t="s">
        <v>139</v>
      </c>
      <c r="F20" s="153"/>
      <c r="G20" s="162">
        <v>8</v>
      </c>
      <c r="H20" s="165">
        <v>8</v>
      </c>
      <c r="I20" s="23"/>
      <c r="J20" s="23"/>
      <c r="K20" s="23"/>
      <c r="L20" s="23"/>
      <c r="M20" s="23"/>
      <c r="N20" s="24"/>
      <c r="O20" s="25">
        <f>IF(P20=9,SUM(F20:N20)-SMALL(F20:N20,1)-SMALL(F20:N20,2),IF(P20=8,SUM(F20:N20)-SMALL(F20:N20,1),SUM(F20:N20)))</f>
        <v>16</v>
      </c>
      <c r="P20" s="26">
        <f t="shared" si="1"/>
        <v>2</v>
      </c>
      <c r="Q20" s="147">
        <f>SUM(F20:N20)</f>
        <v>16</v>
      </c>
      <c r="R20" s="27"/>
      <c r="S20" s="28">
        <v>1298</v>
      </c>
      <c r="T20" s="29" t="s">
        <v>35</v>
      </c>
      <c r="U20" s="30">
        <f t="shared" si="3"/>
        <v>16</v>
      </c>
      <c r="V20" s="31"/>
      <c r="W20" s="32">
        <f t="shared" si="4"/>
        <v>16</v>
      </c>
      <c r="X20" s="19"/>
      <c r="Y20" s="6"/>
      <c r="Z20" s="6"/>
      <c r="AA20" s="6"/>
      <c r="AB20" s="6"/>
    </row>
    <row r="21" spans="1:28" ht="29.1" customHeight="1" thickBot="1" x14ac:dyDescent="0.45">
      <c r="A21" s="246" t="s">
        <v>217</v>
      </c>
      <c r="B21" s="240" t="s">
        <v>146</v>
      </c>
      <c r="C21" s="173" t="s">
        <v>218</v>
      </c>
      <c r="D21" s="243" t="s">
        <v>127</v>
      </c>
      <c r="E21" s="173" t="s">
        <v>114</v>
      </c>
      <c r="F21" s="203">
        <v>9</v>
      </c>
      <c r="G21" s="162">
        <v>6</v>
      </c>
      <c r="H21" s="165"/>
      <c r="I21" s="165"/>
      <c r="J21" s="165"/>
      <c r="K21" s="157"/>
      <c r="L21" s="157"/>
      <c r="M21" s="157"/>
      <c r="N21" s="158"/>
      <c r="O21" s="25">
        <f>IF(P21=7,SUM(F21:N21)-SMALL(F21:N21,1)-SMALL(F21:N21,2),IF(P21=6,SUM(F21:N21)-SMALL(F21:N21,1),SUM(F21:N21)))</f>
        <v>15</v>
      </c>
      <c r="P21" s="26">
        <f t="shared" si="1"/>
        <v>2</v>
      </c>
      <c r="Q21" s="147">
        <f>SUM(F21:N21)</f>
        <v>15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97</v>
      </c>
      <c r="X21" s="19"/>
      <c r="Y21" s="6"/>
      <c r="Z21" s="6"/>
      <c r="AA21" s="6"/>
      <c r="AB21" s="6"/>
    </row>
    <row r="22" spans="1:28" ht="29.1" customHeight="1" thickBot="1" x14ac:dyDescent="0.4">
      <c r="A22" s="246" t="s">
        <v>207</v>
      </c>
      <c r="B22" s="240" t="s">
        <v>146</v>
      </c>
      <c r="C22" s="173" t="s">
        <v>208</v>
      </c>
      <c r="D22" s="243" t="s">
        <v>209</v>
      </c>
      <c r="E22" s="173" t="s">
        <v>210</v>
      </c>
      <c r="F22" s="153">
        <v>12</v>
      </c>
      <c r="G22" s="162"/>
      <c r="H22" s="165"/>
      <c r="I22" s="23"/>
      <c r="J22" s="165"/>
      <c r="K22" s="23"/>
      <c r="L22" s="23"/>
      <c r="M22" s="23"/>
      <c r="N22" s="24"/>
      <c r="O22" s="25">
        <f>IF(P22=7,SUM(F22:N22)-SMALL(F22:N22,1)-SMALL(F22:N22,2),IF(P22=6,SUM(F22:N22)-SMALL(F22:N22,1),SUM(F22:N22)))</f>
        <v>12</v>
      </c>
      <c r="P22" s="26">
        <f t="shared" si="1"/>
        <v>1</v>
      </c>
      <c r="Q22" s="147">
        <v>0</v>
      </c>
      <c r="R22" s="27"/>
      <c r="S22" s="28">
        <v>2186</v>
      </c>
      <c r="T22" s="29" t="s">
        <v>122</v>
      </c>
      <c r="U22" s="30">
        <f t="shared" si="3"/>
        <v>47</v>
      </c>
      <c r="V22" s="31"/>
      <c r="W22" s="32">
        <f t="shared" si="4"/>
        <v>47</v>
      </c>
      <c r="X22" s="19"/>
      <c r="Y22" s="6"/>
      <c r="Z22" s="6"/>
      <c r="AA22" s="6"/>
      <c r="AB22" s="6"/>
    </row>
    <row r="23" spans="1:28" ht="29.1" customHeight="1" thickBot="1" x14ac:dyDescent="0.4">
      <c r="A23" s="152" t="s">
        <v>648</v>
      </c>
      <c r="B23" s="240" t="s">
        <v>146</v>
      </c>
      <c r="C23" s="175" t="s">
        <v>656</v>
      </c>
      <c r="D23" s="182">
        <v>2057</v>
      </c>
      <c r="E23" s="175" t="s">
        <v>142</v>
      </c>
      <c r="F23" s="153"/>
      <c r="G23" s="162">
        <v>5</v>
      </c>
      <c r="H23" s="165">
        <v>6</v>
      </c>
      <c r="I23" s="23"/>
      <c r="J23" s="23"/>
      <c r="K23" s="23"/>
      <c r="L23" s="23"/>
      <c r="M23" s="23"/>
      <c r="N23" s="24"/>
      <c r="O23" s="25">
        <f>IF(P23=9,SUM(F23:N23)-SMALL(F23:N23,1)-SMALL(F23:N23,2),IF(P23=8,SUM(F23:N23)-SMALL(F23:N23,1),SUM(F23:N23)))</f>
        <v>11</v>
      </c>
      <c r="P23" s="26">
        <f t="shared" si="1"/>
        <v>2</v>
      </c>
      <c r="Q23" s="147">
        <f>SUM(F23:N23)</f>
        <v>11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246" t="s">
        <v>215</v>
      </c>
      <c r="B24" s="240" t="s">
        <v>146</v>
      </c>
      <c r="C24" s="173" t="s">
        <v>216</v>
      </c>
      <c r="D24" s="243" t="s">
        <v>135</v>
      </c>
      <c r="E24" s="173" t="s">
        <v>20</v>
      </c>
      <c r="F24" s="203">
        <v>8</v>
      </c>
      <c r="G24" s="162"/>
      <c r="H24" s="165"/>
      <c r="I24" s="165"/>
      <c r="J24" s="165"/>
      <c r="K24" s="23"/>
      <c r="L24" s="23"/>
      <c r="M24" s="23"/>
      <c r="N24" s="24"/>
      <c r="O24" s="25">
        <f>IF(P24=7,SUM(F24:N24)-SMALL(F24:N24,1)-SMALL(F24:N24,2),IF(P24=6,SUM(F24:N24)-SMALL(F24:N24,1),SUM(F24:N24)))</f>
        <v>8</v>
      </c>
      <c r="P24" s="26">
        <f t="shared" si="1"/>
        <v>1</v>
      </c>
      <c r="Q24" s="147"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52" t="s">
        <v>647</v>
      </c>
      <c r="B25" s="240" t="s">
        <v>146</v>
      </c>
      <c r="C25" s="175" t="s">
        <v>655</v>
      </c>
      <c r="D25" s="182">
        <v>1589</v>
      </c>
      <c r="E25" s="175" t="s">
        <v>143</v>
      </c>
      <c r="F25" s="153"/>
      <c r="G25" s="162">
        <v>7</v>
      </c>
      <c r="H25" s="165"/>
      <c r="I25" s="23"/>
      <c r="J25" s="23"/>
      <c r="K25" s="23"/>
      <c r="L25" s="23"/>
      <c r="M25" s="23"/>
      <c r="N25" s="24"/>
      <c r="O25" s="25">
        <f>IF(P25=9,SUM(F25:N25)-SMALL(F25:N25,1)-SMALL(F25:N25,2),IF(P25=8,SUM(F25:N25)-SMALL(F25:N25,1),SUM(F25:N25)))</f>
        <v>7</v>
      </c>
      <c r="P25" s="26">
        <f t="shared" si="1"/>
        <v>1</v>
      </c>
      <c r="Q25" s="147"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52" t="s">
        <v>776</v>
      </c>
      <c r="B26" s="240" t="s">
        <v>146</v>
      </c>
      <c r="C26" s="175" t="s">
        <v>770</v>
      </c>
      <c r="D26" s="175" t="s">
        <v>124</v>
      </c>
      <c r="E26" s="175" t="s">
        <v>137</v>
      </c>
      <c r="F26" s="153"/>
      <c r="G26" s="162"/>
      <c r="H26" s="165">
        <v>7</v>
      </c>
      <c r="I26" s="23"/>
      <c r="J26" s="23"/>
      <c r="K26" s="23"/>
      <c r="L26" s="23"/>
      <c r="M26" s="23"/>
      <c r="N26" s="24"/>
      <c r="O26" s="25">
        <f>IF(P26=9,SUM(F26:N26)-SMALL(F26:N26,1)-SMALL(F26:N26,2),IF(P26=8,SUM(F26:N26)-SMALL(F26:N26,1),SUM(F26:N26)))</f>
        <v>7</v>
      </c>
      <c r="P26" s="26">
        <f t="shared" si="1"/>
        <v>1</v>
      </c>
      <c r="Q26" s="147"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52" t="s">
        <v>649</v>
      </c>
      <c r="B27" s="240" t="s">
        <v>146</v>
      </c>
      <c r="C27" s="175" t="s">
        <v>657</v>
      </c>
      <c r="D27" s="182">
        <v>2072</v>
      </c>
      <c r="E27" s="175" t="s">
        <v>284</v>
      </c>
      <c r="F27" s="153"/>
      <c r="G27" s="162">
        <v>5</v>
      </c>
      <c r="H27" s="165"/>
      <c r="I27" s="23"/>
      <c r="J27" s="23"/>
      <c r="K27" s="23"/>
      <c r="L27" s="23"/>
      <c r="M27" s="23"/>
      <c r="N27" s="24"/>
      <c r="O27" s="25">
        <f>IF(P27=9,SUM(F27:N27)-SMALL(F27:N27,1)-SMALL(F27:N27,2),IF(P27=8,SUM(F27:N27)-SMALL(F27:N27,1),SUM(F27:N27)))</f>
        <v>5</v>
      </c>
      <c r="P27" s="26">
        <f t="shared" si="1"/>
        <v>1</v>
      </c>
      <c r="Q27" s="147"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2" t="s">
        <v>777</v>
      </c>
      <c r="B28" s="240" t="s">
        <v>146</v>
      </c>
      <c r="C28" s="175" t="s">
        <v>771</v>
      </c>
      <c r="D28" s="175" t="s">
        <v>763</v>
      </c>
      <c r="E28" s="175" t="s">
        <v>287</v>
      </c>
      <c r="F28" s="153"/>
      <c r="G28" s="162"/>
      <c r="H28" s="165">
        <v>5</v>
      </c>
      <c r="I28" s="23"/>
      <c r="J28" s="23"/>
      <c r="K28" s="23"/>
      <c r="L28" s="23"/>
      <c r="M28" s="23"/>
      <c r="N28" s="24"/>
      <c r="O28" s="25">
        <f>IF(P28=9,SUM(F28:N28)-SMALL(F28:N28,1)-SMALL(F28:N28,2),IF(P28=8,SUM(F28:N28)-SMALL(F28:N28,1),SUM(F28:N28)))</f>
        <v>5</v>
      </c>
      <c r="P28" s="26">
        <f t="shared" si="1"/>
        <v>1</v>
      </c>
      <c r="Q28" s="147"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5</v>
      </c>
      <c r="X28" s="19"/>
      <c r="Y28" s="6"/>
      <c r="Z28" s="6"/>
      <c r="AA28" s="6"/>
      <c r="AB28" s="6"/>
    </row>
    <row r="29" spans="1:28" ht="29.1" customHeight="1" thickBot="1" x14ac:dyDescent="0.4">
      <c r="A29" s="152"/>
      <c r="B29" s="152" t="str">
        <f t="shared" ref="B29:B37" si="5">IF(P29&lt;2,"NO","SI")</f>
        <v>NO</v>
      </c>
      <c r="C29" s="175"/>
      <c r="D29" s="182"/>
      <c r="E29" s="175"/>
      <c r="F29" s="153"/>
      <c r="G29" s="162"/>
      <c r="H29" s="165"/>
      <c r="I29" s="165"/>
      <c r="J29" s="165"/>
      <c r="K29" s="23"/>
      <c r="L29" s="23"/>
      <c r="M29" s="23"/>
      <c r="N29" s="24"/>
      <c r="O29" s="25"/>
      <c r="P29" s="26"/>
      <c r="Q29" s="147"/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2"/>
      <c r="B30" s="152" t="str">
        <f t="shared" si="5"/>
        <v>NO</v>
      </c>
      <c r="C30" s="175"/>
      <c r="D30" s="175"/>
      <c r="E30" s="175"/>
      <c r="F30" s="153"/>
      <c r="G30" s="162"/>
      <c r="H30" s="23"/>
      <c r="I30" s="23"/>
      <c r="J30" s="23"/>
      <c r="K30" s="23"/>
      <c r="L30" s="23"/>
      <c r="M30" s="23"/>
      <c r="N30" s="24"/>
      <c r="O30" s="25">
        <f t="shared" ref="O30:O37" si="6">IF(P30=9,SUM(F30:N30)-SMALL(F30:N30,1)-SMALL(F30:N30,2),IF(P30=8,SUM(F30:N30)-SMALL(F30:N30,1),SUM(F30:N30)))</f>
        <v>0</v>
      </c>
      <c r="P30" s="26">
        <f t="shared" ref="P30:P37" si="7">COUNTA(F30:N30)</f>
        <v>0</v>
      </c>
      <c r="Q30" s="147">
        <f t="shared" ref="Q30:Q37" si="8">SUM(F30:N30)</f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52"/>
      <c r="B31" s="152" t="str">
        <f t="shared" si="5"/>
        <v>NO</v>
      </c>
      <c r="C31" s="175"/>
      <c r="D31" s="175"/>
      <c r="E31" s="175"/>
      <c r="F31" s="153"/>
      <c r="G31" s="165"/>
      <c r="H31" s="23"/>
      <c r="I31" s="23"/>
      <c r="J31" s="23"/>
      <c r="K31" s="23"/>
      <c r="L31" s="23"/>
      <c r="M31" s="23"/>
      <c r="N31" s="24"/>
      <c r="O31" s="25">
        <f t="shared" si="6"/>
        <v>0</v>
      </c>
      <c r="P31" s="26">
        <f t="shared" si="7"/>
        <v>0</v>
      </c>
      <c r="Q31" s="147">
        <f t="shared" si="8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2"/>
      <c r="B32" s="152" t="str">
        <f t="shared" si="5"/>
        <v>NO</v>
      </c>
      <c r="C32" s="175"/>
      <c r="D32" s="175"/>
      <c r="E32" s="175"/>
      <c r="F32" s="153"/>
      <c r="G32" s="165"/>
      <c r="H32" s="23"/>
      <c r="I32" s="23"/>
      <c r="J32" s="23"/>
      <c r="K32" s="23"/>
      <c r="L32" s="23"/>
      <c r="M32" s="23"/>
      <c r="N32" s="24"/>
      <c r="O32" s="25">
        <f t="shared" si="6"/>
        <v>0</v>
      </c>
      <c r="P32" s="26">
        <f t="shared" si="7"/>
        <v>0</v>
      </c>
      <c r="Q32" s="147">
        <f t="shared" si="8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2"/>
      <c r="B33" s="152" t="str">
        <f t="shared" si="5"/>
        <v>NO</v>
      </c>
      <c r="C33" s="175"/>
      <c r="D33" s="175"/>
      <c r="E33" s="175"/>
      <c r="F33" s="153"/>
      <c r="G33" s="165"/>
      <c r="H33" s="23"/>
      <c r="I33" s="23"/>
      <c r="J33" s="23"/>
      <c r="K33" s="23"/>
      <c r="L33" s="23"/>
      <c r="M33" s="23"/>
      <c r="N33" s="24"/>
      <c r="O33" s="25">
        <f t="shared" si="6"/>
        <v>0</v>
      </c>
      <c r="P33" s="26">
        <f t="shared" si="7"/>
        <v>0</v>
      </c>
      <c r="Q33" s="147">
        <f t="shared" si="8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2"/>
      <c r="B34" s="152" t="str">
        <f t="shared" si="5"/>
        <v>NO</v>
      </c>
      <c r="C34" s="175"/>
      <c r="D34" s="175"/>
      <c r="E34" s="175"/>
      <c r="F34" s="153"/>
      <c r="G34" s="23"/>
      <c r="H34" s="23"/>
      <c r="I34" s="23"/>
      <c r="J34" s="23"/>
      <c r="K34" s="23"/>
      <c r="L34" s="23"/>
      <c r="M34" s="23"/>
      <c r="N34" s="24"/>
      <c r="O34" s="25">
        <f t="shared" si="6"/>
        <v>0</v>
      </c>
      <c r="P34" s="26">
        <f t="shared" si="7"/>
        <v>0</v>
      </c>
      <c r="Q34" s="147">
        <f t="shared" si="8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5</v>
      </c>
      <c r="X34" s="19"/>
      <c r="Y34" s="6"/>
      <c r="Z34" s="6"/>
      <c r="AA34" s="6"/>
      <c r="AB34" s="6"/>
    </row>
    <row r="35" spans="1:28" ht="29.1" customHeight="1" thickBot="1" x14ac:dyDescent="0.4">
      <c r="A35" s="152"/>
      <c r="B35" s="152" t="str">
        <f t="shared" si="5"/>
        <v>NO</v>
      </c>
      <c r="C35" s="175"/>
      <c r="D35" s="175"/>
      <c r="E35" s="175"/>
      <c r="F35" s="153"/>
      <c r="G35" s="165"/>
      <c r="H35" s="23"/>
      <c r="I35" s="23"/>
      <c r="J35" s="23"/>
      <c r="K35" s="23"/>
      <c r="L35" s="23"/>
      <c r="M35" s="23"/>
      <c r="N35" s="24"/>
      <c r="O35" s="25">
        <f t="shared" si="6"/>
        <v>0</v>
      </c>
      <c r="P35" s="26">
        <f t="shared" si="7"/>
        <v>0</v>
      </c>
      <c r="Q35" s="147">
        <f t="shared" si="8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2"/>
      <c r="B36" s="152" t="str">
        <f t="shared" si="5"/>
        <v>NO</v>
      </c>
      <c r="C36" s="175"/>
      <c r="D36" s="175"/>
      <c r="E36" s="175"/>
      <c r="F36" s="153"/>
      <c r="G36" s="23"/>
      <c r="H36" s="23"/>
      <c r="I36" s="23"/>
      <c r="J36" s="23"/>
      <c r="K36" s="23"/>
      <c r="L36" s="23"/>
      <c r="M36" s="23"/>
      <c r="N36" s="24"/>
      <c r="O36" s="25">
        <f t="shared" si="6"/>
        <v>0</v>
      </c>
      <c r="P36" s="26">
        <f t="shared" si="7"/>
        <v>0</v>
      </c>
      <c r="Q36" s="147">
        <f t="shared" si="8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2"/>
      <c r="B37" s="152" t="str">
        <f t="shared" si="5"/>
        <v>NO</v>
      </c>
      <c r="C37" s="163"/>
      <c r="D37" s="163"/>
      <c r="E37" s="163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6"/>
        <v>0</v>
      </c>
      <c r="P37" s="26">
        <f t="shared" si="7"/>
        <v>0</v>
      </c>
      <c r="Q37" s="147">
        <f t="shared" si="8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2"/>
      <c r="B38" s="152" t="str">
        <f t="shared" ref="B38:B41" si="9">IF(P38&lt;2,"NO","SI")</f>
        <v>NO</v>
      </c>
      <c r="C38" s="21"/>
      <c r="D38" s="84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ref="O38:O41" si="10">IF(P38=9,SUM(F38:N38)-SMALL(F38:N38,1)-SMALL(F38:N38,2),IF(P38=8,SUM(F38:N38)-SMALL(F38:N38,1),SUM(F38:N38)))</f>
        <v>0</v>
      </c>
      <c r="P38" s="26">
        <f t="shared" ref="P38:P41" si="11">COUNTA(F38:N38)</f>
        <v>0</v>
      </c>
      <c r="Q38" s="147">
        <f t="shared" ref="Q38:Q41" si="12">SUM(F38:N38)</f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2"/>
      <c r="B39" s="152" t="str">
        <f t="shared" si="9"/>
        <v>NO</v>
      </c>
      <c r="C39" s="21"/>
      <c r="D39" s="84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10"/>
        <v>0</v>
      </c>
      <c r="P39" s="26">
        <f t="shared" si="11"/>
        <v>0</v>
      </c>
      <c r="Q39" s="147">
        <f t="shared" si="12"/>
        <v>0</v>
      </c>
      <c r="R39" s="27"/>
      <c r="S39" s="28">
        <v>2015</v>
      </c>
      <c r="T39" s="29" t="s">
        <v>163</v>
      </c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2"/>
      <c r="B40" s="152" t="str">
        <f t="shared" si="9"/>
        <v>NO</v>
      </c>
      <c r="C40" s="21"/>
      <c r="D40" s="84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10"/>
        <v>0</v>
      </c>
      <c r="P40" s="26">
        <f t="shared" si="11"/>
        <v>0</v>
      </c>
      <c r="Q40" s="147">
        <f t="shared" si="12"/>
        <v>0</v>
      </c>
      <c r="R40" s="27"/>
      <c r="S40" s="28">
        <v>1886</v>
      </c>
      <c r="T40" s="29" t="s">
        <v>856</v>
      </c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2"/>
      <c r="B41" s="152" t="str">
        <f t="shared" si="9"/>
        <v>NO</v>
      </c>
      <c r="C41" s="21"/>
      <c r="D41" s="84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10"/>
        <v>0</v>
      </c>
      <c r="P41" s="26">
        <f t="shared" si="11"/>
        <v>0</v>
      </c>
      <c r="Q41" s="147">
        <f t="shared" si="12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26</v>
      </c>
      <c r="C42" s="80">
        <f>COUNTA(C3:C41)</f>
        <v>26</v>
      </c>
      <c r="D42" s="85"/>
      <c r="E42" s="81"/>
      <c r="F42" s="195">
        <f t="shared" ref="F42:K42" si="13">COUNTA(F3:F41)</f>
        <v>12</v>
      </c>
      <c r="G42" s="195">
        <f t="shared" si="13"/>
        <v>16</v>
      </c>
      <c r="H42" s="195">
        <f t="shared" si="13"/>
        <v>15</v>
      </c>
      <c r="I42" s="195">
        <f t="shared" si="13"/>
        <v>0</v>
      </c>
      <c r="J42" s="195">
        <f t="shared" si="13"/>
        <v>0</v>
      </c>
      <c r="K42" s="195">
        <f t="shared" si="13"/>
        <v>0</v>
      </c>
      <c r="L42" s="81"/>
      <c r="M42" s="42"/>
      <c r="N42" s="63"/>
      <c r="O42" s="64">
        <f>SUM(O3:O41)</f>
        <v>1583</v>
      </c>
      <c r="P42" s="46"/>
      <c r="Q42" s="65">
        <f>SUM(Q3:Q41)</f>
        <v>1169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86"/>
      <c r="E43" s="6"/>
      <c r="F43" s="204"/>
      <c r="G43" s="6"/>
      <c r="H43" s="6"/>
      <c r="I43" s="6"/>
      <c r="J43" s="6"/>
      <c r="K43" s="6"/>
      <c r="L43" s="6"/>
      <c r="M43" s="6"/>
      <c r="N43" s="6"/>
      <c r="O43" s="69"/>
      <c r="P43" s="6"/>
      <c r="Q43" s="69"/>
      <c r="R43" s="8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86"/>
      <c r="E44" s="6"/>
      <c r="F44" s="204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87"/>
      <c r="S44" s="28">
        <v>2199</v>
      </c>
      <c r="T44" s="14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86"/>
      <c r="E45" s="6"/>
      <c r="F45" s="204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87"/>
      <c r="S45" s="28">
        <v>1908</v>
      </c>
      <c r="T45" s="29" t="s">
        <v>55</v>
      </c>
      <c r="U45" s="28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86"/>
      <c r="E46" s="6"/>
      <c r="F46" s="204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28">
        <f t="shared" si="3"/>
        <v>73</v>
      </c>
      <c r="V46" s="31"/>
      <c r="W46" s="32">
        <f t="shared" si="4"/>
        <v>163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86"/>
      <c r="E47" s="6"/>
      <c r="F47" s="20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28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86"/>
      <c r="E48" s="6"/>
      <c r="F48" s="204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28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86"/>
      <c r="E49" s="6"/>
      <c r="F49" s="204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28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86"/>
      <c r="E50" s="6"/>
      <c r="F50" s="204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28">
        <f t="shared" si="3"/>
        <v>0</v>
      </c>
      <c r="V50" s="31"/>
      <c r="W50" s="32">
        <f t="shared" si="4"/>
        <v>8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86"/>
      <c r="E51" s="6"/>
      <c r="F51" s="204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28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86"/>
      <c r="E52" s="6"/>
      <c r="F52" s="204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28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86"/>
      <c r="E53" s="6"/>
      <c r="F53" s="204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28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86"/>
      <c r="E54" s="6"/>
      <c r="F54" s="204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161</v>
      </c>
      <c r="U54" s="28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86"/>
      <c r="E55" s="6"/>
      <c r="F55" s="204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>
        <v>2142</v>
      </c>
      <c r="T55" s="29" t="s">
        <v>210</v>
      </c>
      <c r="U55" s="28">
        <f t="shared" si="3"/>
        <v>0</v>
      </c>
      <c r="V55" s="31"/>
      <c r="W55" s="32">
        <f t="shared" si="4"/>
        <v>12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86"/>
      <c r="E56" s="6"/>
      <c r="F56" s="204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28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86"/>
      <c r="E57" s="6"/>
      <c r="F57" s="204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28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86"/>
      <c r="E58" s="6"/>
      <c r="F58" s="204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28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7.2" customHeight="1" thickBot="1" x14ac:dyDescent="0.4">
      <c r="A59" s="6"/>
      <c r="B59" s="6"/>
      <c r="C59" s="6"/>
      <c r="D59" s="86"/>
      <c r="E59" s="6"/>
      <c r="F59" s="204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45" t="s">
        <v>118</v>
      </c>
      <c r="U59" s="28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86"/>
      <c r="E60" s="6"/>
      <c r="F60" s="204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28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86"/>
      <c r="E61" s="6"/>
      <c r="F61" s="204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28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86"/>
      <c r="E62" s="6"/>
      <c r="F62" s="204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45" t="s">
        <v>108</v>
      </c>
      <c r="U62" s="28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86"/>
      <c r="E63" s="6"/>
      <c r="F63" s="204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2612</v>
      </c>
      <c r="T63" s="29" t="s">
        <v>227</v>
      </c>
      <c r="U63" s="28">
        <f t="shared" si="3"/>
        <v>140</v>
      </c>
      <c r="V63" s="31"/>
      <c r="W63" s="32">
        <f t="shared" si="4"/>
        <v>140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86"/>
      <c r="E64" s="6"/>
      <c r="F64" s="204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86"/>
      <c r="E65" s="6"/>
      <c r="F65" s="204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1169</v>
      </c>
      <c r="V65" s="6"/>
      <c r="W65" s="41">
        <f>SUM(W3:W64)</f>
        <v>1583</v>
      </c>
      <c r="X65" s="6"/>
      <c r="Y65" s="6"/>
      <c r="Z65" s="6"/>
      <c r="AA65" s="6"/>
      <c r="AB65" s="6"/>
    </row>
    <row r="66" spans="1:28" ht="15.6" customHeight="1" x14ac:dyDescent="0.2">
      <c r="A66" s="6"/>
      <c r="B66" s="6"/>
      <c r="C66" s="6"/>
      <c r="D66" s="86"/>
      <c r="E66" s="6"/>
      <c r="F66" s="204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183"/>
      <c r="B67" s="6"/>
      <c r="C67" s="48"/>
      <c r="D67" s="49"/>
      <c r="E67" s="49"/>
      <c r="F67" s="205"/>
      <c r="G67" s="49"/>
      <c r="H67" s="49"/>
      <c r="I67" s="49"/>
      <c r="J67" s="49"/>
      <c r="K67" s="49"/>
      <c r="L67" s="49"/>
      <c r="M67" s="49"/>
      <c r="N67" s="49"/>
      <c r="O67" s="50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187"/>
      <c r="B68" s="6"/>
      <c r="C68" s="51"/>
      <c r="D68" s="52"/>
      <c r="E68" s="52"/>
      <c r="F68" s="206"/>
      <c r="G68" s="52"/>
      <c r="H68" s="52"/>
      <c r="I68" s="52"/>
      <c r="J68" s="52"/>
      <c r="K68" s="52"/>
      <c r="L68" s="52"/>
      <c r="M68" s="52"/>
      <c r="N68" s="52"/>
      <c r="O68" s="53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187"/>
      <c r="B69" s="6"/>
      <c r="C69" s="51"/>
      <c r="D69" s="52"/>
      <c r="E69" s="52"/>
      <c r="F69" s="206"/>
      <c r="G69" s="52"/>
      <c r="H69" s="52"/>
      <c r="I69" s="52"/>
      <c r="J69" s="52"/>
      <c r="K69" s="52"/>
      <c r="L69" s="52"/>
      <c r="M69" s="52"/>
      <c r="N69" s="52"/>
      <c r="O69" s="53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187"/>
      <c r="B70" s="6"/>
      <c r="C70" s="51"/>
      <c r="D70" s="52"/>
      <c r="E70" s="52"/>
      <c r="F70" s="206"/>
      <c r="G70" s="52"/>
      <c r="H70" s="52"/>
      <c r="I70" s="52"/>
      <c r="J70" s="52"/>
      <c r="K70" s="52"/>
      <c r="L70" s="52"/>
      <c r="M70" s="52"/>
      <c r="N70" s="52"/>
      <c r="O70" s="53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187"/>
      <c r="B71" s="6"/>
      <c r="C71" s="51"/>
      <c r="D71" s="52"/>
      <c r="E71" s="52"/>
      <c r="F71" s="206"/>
      <c r="G71" s="52"/>
      <c r="H71" s="52"/>
      <c r="I71" s="52"/>
      <c r="J71" s="52"/>
      <c r="K71" s="52"/>
      <c r="L71" s="52"/>
      <c r="M71" s="52"/>
      <c r="N71" s="52"/>
      <c r="O71" s="53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187"/>
      <c r="B72" s="6"/>
      <c r="C72" s="51"/>
      <c r="D72" s="52"/>
      <c r="E72" s="52"/>
      <c r="F72" s="206"/>
      <c r="G72" s="52"/>
      <c r="H72" s="52"/>
      <c r="I72" s="52"/>
      <c r="J72" s="52"/>
      <c r="K72" s="52"/>
      <c r="L72" s="52"/>
      <c r="M72" s="52"/>
      <c r="N72" s="52"/>
      <c r="O72" s="53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187"/>
      <c r="B73" s="6"/>
      <c r="C73" s="51"/>
      <c r="D73" s="52"/>
      <c r="E73" s="52"/>
      <c r="F73" s="206"/>
      <c r="G73" s="52"/>
      <c r="H73" s="52"/>
      <c r="I73" s="52"/>
      <c r="J73" s="52"/>
      <c r="K73" s="52"/>
      <c r="L73" s="52"/>
      <c r="M73" s="52"/>
      <c r="N73" s="52"/>
      <c r="O73" s="53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187"/>
      <c r="B74" s="6"/>
      <c r="C74" s="51"/>
      <c r="D74" s="52"/>
      <c r="E74" s="52"/>
      <c r="F74" s="206"/>
      <c r="G74" s="52"/>
      <c r="H74" s="52"/>
      <c r="I74" s="52"/>
      <c r="J74" s="52"/>
      <c r="K74" s="52"/>
      <c r="L74" s="52"/>
      <c r="M74" s="52"/>
      <c r="N74" s="52"/>
      <c r="O74" s="53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187"/>
      <c r="B75" s="6"/>
      <c r="C75" s="51"/>
      <c r="D75" s="52"/>
      <c r="E75" s="52"/>
      <c r="F75" s="206"/>
      <c r="G75" s="52"/>
      <c r="H75" s="52"/>
      <c r="I75" s="52"/>
      <c r="J75" s="52"/>
      <c r="K75" s="52"/>
      <c r="L75" s="52"/>
      <c r="M75" s="52"/>
      <c r="N75" s="52"/>
      <c r="O75" s="53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187"/>
      <c r="B76" s="6"/>
      <c r="C76" s="51"/>
      <c r="D76" s="52"/>
      <c r="E76" s="52"/>
      <c r="F76" s="206"/>
      <c r="G76" s="52"/>
      <c r="H76" s="52"/>
      <c r="I76" s="52"/>
      <c r="J76" s="52"/>
      <c r="K76" s="52"/>
      <c r="L76" s="52"/>
      <c r="M76" s="52"/>
      <c r="N76" s="52"/>
      <c r="O76" s="53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187"/>
      <c r="B77" s="6"/>
      <c r="C77" s="51"/>
      <c r="D77" s="52"/>
      <c r="E77" s="52"/>
      <c r="F77" s="206"/>
      <c r="G77" s="52"/>
      <c r="H77" s="52"/>
      <c r="I77" s="52"/>
      <c r="J77" s="52"/>
      <c r="K77" s="52"/>
      <c r="L77" s="52"/>
      <c r="M77" s="52"/>
      <c r="N77" s="52"/>
      <c r="O77" s="53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187"/>
      <c r="B78" s="6"/>
      <c r="C78" s="51"/>
      <c r="D78" s="52"/>
      <c r="E78" s="52"/>
      <c r="F78" s="206"/>
      <c r="G78" s="52"/>
      <c r="H78" s="52"/>
      <c r="I78" s="52"/>
      <c r="J78" s="52"/>
      <c r="K78" s="52"/>
      <c r="L78" s="52"/>
      <c r="M78" s="52"/>
      <c r="N78" s="52"/>
      <c r="O78" s="53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187"/>
      <c r="B79" s="6"/>
      <c r="C79" s="51"/>
      <c r="D79" s="52"/>
      <c r="E79" s="52"/>
      <c r="F79" s="206"/>
      <c r="G79" s="52"/>
      <c r="H79" s="52"/>
      <c r="I79" s="52"/>
      <c r="J79" s="52"/>
      <c r="K79" s="52"/>
      <c r="L79" s="52"/>
      <c r="M79" s="52"/>
      <c r="N79" s="52"/>
      <c r="O79" s="53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187"/>
      <c r="B80" s="6"/>
      <c r="C80" s="51"/>
      <c r="D80" s="52"/>
      <c r="E80" s="52"/>
      <c r="F80" s="206"/>
      <c r="G80" s="52"/>
      <c r="H80" s="52"/>
      <c r="I80" s="52"/>
      <c r="J80" s="52"/>
      <c r="K80" s="52"/>
      <c r="L80" s="52"/>
      <c r="M80" s="52"/>
      <c r="N80" s="52"/>
      <c r="O80" s="53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187"/>
      <c r="B81" s="6"/>
      <c r="C81" s="51"/>
      <c r="D81" s="52"/>
      <c r="E81" s="52"/>
      <c r="F81" s="206"/>
      <c r="G81" s="52"/>
      <c r="H81" s="52"/>
      <c r="I81" s="52"/>
      <c r="J81" s="52"/>
      <c r="K81" s="52"/>
      <c r="L81" s="52"/>
      <c r="M81" s="52"/>
      <c r="N81" s="52"/>
      <c r="O81" s="53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187"/>
      <c r="B82" s="6"/>
      <c r="C82" s="51"/>
      <c r="D82" s="52"/>
      <c r="E82" s="52"/>
      <c r="F82" s="206"/>
      <c r="G82" s="52"/>
      <c r="H82" s="52"/>
      <c r="I82" s="52"/>
      <c r="J82" s="52"/>
      <c r="K82" s="52"/>
      <c r="L82" s="52"/>
      <c r="M82" s="52"/>
      <c r="N82" s="52"/>
      <c r="O82" s="53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6" customHeight="1" x14ac:dyDescent="0.2">
      <c r="A83" s="184"/>
      <c r="B83" s="6"/>
      <c r="C83" s="54"/>
      <c r="D83" s="55"/>
      <c r="E83" s="55"/>
      <c r="F83" s="207"/>
      <c r="G83" s="55"/>
      <c r="H83" s="55"/>
      <c r="I83" s="55"/>
      <c r="J83" s="55"/>
      <c r="K83" s="55"/>
      <c r="L83" s="55"/>
      <c r="M83" s="55"/>
      <c r="N83" s="55"/>
      <c r="O83" s="5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8.600000000000001" customHeight="1" x14ac:dyDescent="0.2">
      <c r="S84" s="6"/>
      <c r="T84" s="6"/>
      <c r="U84" s="6"/>
      <c r="V84" s="6"/>
      <c r="W84" s="6"/>
    </row>
    <row r="85" spans="1:28" ht="18.600000000000001" customHeight="1" x14ac:dyDescent="0.2">
      <c r="S85" s="6"/>
      <c r="T85" s="6"/>
    </row>
    <row r="86" spans="1:28" ht="18.600000000000001" customHeight="1" x14ac:dyDescent="0.2">
      <c r="S86" s="6"/>
      <c r="T86" s="6"/>
    </row>
    <row r="87" spans="1:28" ht="18.600000000000001" customHeight="1" x14ac:dyDescent="0.2">
      <c r="S87" s="6"/>
      <c r="T87" s="6"/>
    </row>
    <row r="88" spans="1:28" ht="18.600000000000001" customHeight="1" x14ac:dyDescent="0.2">
      <c r="S88" s="6"/>
      <c r="T88" s="6"/>
    </row>
    <row r="89" spans="1:28" ht="18.600000000000001" customHeight="1" x14ac:dyDescent="0.2">
      <c r="S89" s="6"/>
      <c r="T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29">
    <sortCondition descending="1" ref="O3:O29"/>
  </sortState>
  <mergeCells count="1">
    <mergeCell ref="B1:G1"/>
  </mergeCells>
  <conditionalFormatting sqref="A3:B41">
    <cfRule type="containsText" dxfId="5" priority="3" stopIfTrue="1" operator="containsText" text="SI">
      <formula>NOT(ISERROR(SEARCH("SI",A3)))</formula>
    </cfRule>
    <cfRule type="containsText" dxfId="4" priority="4" stopIfTrue="1" operator="containsText" text="NO">
      <formula>NOT(ISERROR(SEARCH("NO",A3)))</formula>
    </cfRule>
  </conditionalFormatting>
  <conditionalFormatting sqref="C3:C14">
    <cfRule type="containsText" dxfId="3" priority="1" stopIfTrue="1" operator="containsText" text="SI">
      <formula>NOT(ISERROR(SEARCH("SI",C3)))</formula>
    </cfRule>
    <cfRule type="containsText" dxfId="2" priority="2" stopIfTrue="1" operator="containsText" text="NO">
      <formula>NOT(ISERROR(SEARCH("NO",C3)))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G4" sqref="G4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9.42578125" style="1" customWidth="1"/>
    <col min="6" max="7" width="23.42578125" style="1" customWidth="1"/>
    <col min="8" max="11" width="22.42578125" style="1" customWidth="1"/>
    <col min="12" max="14" width="23" style="1" customWidth="1"/>
    <col min="15" max="15" width="24.2851562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55" t="s">
        <v>84</v>
      </c>
      <c r="C1" s="256"/>
      <c r="D1" s="256"/>
      <c r="E1" s="256"/>
      <c r="F1" s="256"/>
      <c r="G1" s="257"/>
      <c r="H1" s="83"/>
      <c r="I1" s="149"/>
      <c r="J1" s="149"/>
      <c r="K1" s="149"/>
      <c r="L1" s="58"/>
      <c r="M1" s="58"/>
      <c r="N1" s="58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60" t="s">
        <v>183</v>
      </c>
      <c r="B2" s="8" t="s">
        <v>69</v>
      </c>
      <c r="C2" s="160" t="s">
        <v>1</v>
      </c>
      <c r="D2" s="160" t="s">
        <v>70</v>
      </c>
      <c r="E2" s="160" t="s">
        <v>3</v>
      </c>
      <c r="F2" s="9" t="s">
        <v>229</v>
      </c>
      <c r="G2" s="9" t="s">
        <v>639</v>
      </c>
      <c r="H2" s="9" t="s">
        <v>755</v>
      </c>
      <c r="I2" s="9" t="s">
        <v>222</v>
      </c>
      <c r="J2" s="9" t="s">
        <v>223</v>
      </c>
      <c r="K2" s="9" t="s">
        <v>224</v>
      </c>
      <c r="L2" s="9" t="s">
        <v>225</v>
      </c>
      <c r="M2" s="9" t="s">
        <v>226</v>
      </c>
      <c r="N2" s="10" t="s">
        <v>159</v>
      </c>
      <c r="O2" s="11" t="s">
        <v>4</v>
      </c>
      <c r="P2" s="12" t="s">
        <v>5</v>
      </c>
      <c r="Q2" s="12" t="s">
        <v>6</v>
      </c>
      <c r="R2" s="7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54" t="s">
        <v>188</v>
      </c>
      <c r="B3" s="240" t="s">
        <v>146</v>
      </c>
      <c r="C3" s="173" t="s">
        <v>154</v>
      </c>
      <c r="D3" s="173" t="s">
        <v>230</v>
      </c>
      <c r="E3" s="173" t="s">
        <v>227</v>
      </c>
      <c r="F3" s="153">
        <v>40</v>
      </c>
      <c r="G3" s="162">
        <v>50</v>
      </c>
      <c r="H3" s="23">
        <v>90</v>
      </c>
      <c r="I3" s="23"/>
      <c r="J3" s="23"/>
      <c r="K3" s="23"/>
      <c r="L3" s="23"/>
      <c r="M3" s="23"/>
      <c r="N3" s="24"/>
      <c r="O3" s="25">
        <f t="shared" ref="O3:O15" si="0">IF(P3=7,SUM(F3:N3)-SMALL(F3:N3,1)-SMALL(F3:N3,2),IF(P3=6,SUM(F3:N3)-SMALL(F3:N3,1),SUM(F3:N3)))</f>
        <v>180</v>
      </c>
      <c r="P3" s="26">
        <f t="shared" ref="P3:P15" si="1">COUNTA(F3:N3)</f>
        <v>3</v>
      </c>
      <c r="Q3" s="147">
        <f>SUM(F3:N3)</f>
        <v>180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15</v>
      </c>
      <c r="X3" s="19"/>
      <c r="Y3" s="33"/>
      <c r="Z3" s="33"/>
      <c r="AA3" s="33"/>
      <c r="AB3" s="33"/>
    </row>
    <row r="4" spans="1:28" ht="29.1" customHeight="1" thickBot="1" x14ac:dyDescent="0.45">
      <c r="A4" s="185" t="s">
        <v>658</v>
      </c>
      <c r="B4" s="240" t="s">
        <v>146</v>
      </c>
      <c r="C4" s="173" t="s">
        <v>664</v>
      </c>
      <c r="D4" s="173">
        <v>1298</v>
      </c>
      <c r="E4" s="173" t="s">
        <v>139</v>
      </c>
      <c r="F4" s="162"/>
      <c r="G4" s="162">
        <v>60</v>
      </c>
      <c r="H4" s="23">
        <v>80</v>
      </c>
      <c r="I4" s="165"/>
      <c r="J4" s="157"/>
      <c r="K4" s="157"/>
      <c r="L4" s="157"/>
      <c r="M4" s="157"/>
      <c r="N4" s="158"/>
      <c r="O4" s="25">
        <f t="shared" si="0"/>
        <v>140</v>
      </c>
      <c r="P4" s="26">
        <f t="shared" si="1"/>
        <v>2</v>
      </c>
      <c r="Q4" s="147">
        <f>SUM(F4:N4)</f>
        <v>140</v>
      </c>
      <c r="R4" s="27"/>
      <c r="S4" s="28">
        <v>2310</v>
      </c>
      <c r="T4" s="29" t="s">
        <v>140</v>
      </c>
      <c r="U4" s="30">
        <f t="shared" ref="U4:U64" si="2">SUMIF($D$3:$D$101,S4,$Q$3:$Q$101)</f>
        <v>0</v>
      </c>
      <c r="V4" s="31"/>
      <c r="W4" s="32">
        <f t="shared" ref="W4:W64" si="3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5">
      <c r="A5" s="210" t="s">
        <v>659</v>
      </c>
      <c r="B5" s="152" t="s">
        <v>146</v>
      </c>
      <c r="C5" s="175" t="s">
        <v>665</v>
      </c>
      <c r="D5" s="175">
        <v>2027</v>
      </c>
      <c r="E5" s="175" t="s">
        <v>20</v>
      </c>
      <c r="F5" s="162"/>
      <c r="G5" s="162">
        <v>40</v>
      </c>
      <c r="H5" s="23">
        <v>60</v>
      </c>
      <c r="I5" s="165"/>
      <c r="J5" s="157"/>
      <c r="K5" s="165"/>
      <c r="L5" s="157"/>
      <c r="M5" s="157"/>
      <c r="N5" s="158"/>
      <c r="O5" s="25">
        <f t="shared" si="0"/>
        <v>100</v>
      </c>
      <c r="P5" s="26">
        <f t="shared" si="1"/>
        <v>2</v>
      </c>
      <c r="Q5" s="147">
        <f>SUM(F5:N5)</f>
        <v>100</v>
      </c>
      <c r="R5" s="27"/>
      <c r="S5" s="28">
        <v>2232</v>
      </c>
      <c r="T5" s="29" t="s">
        <v>119</v>
      </c>
      <c r="U5" s="30">
        <f t="shared" si="2"/>
        <v>0</v>
      </c>
      <c r="V5" s="31"/>
      <c r="W5" s="32">
        <f t="shared" si="3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52" t="s">
        <v>764</v>
      </c>
      <c r="B6" s="152" t="s">
        <v>146</v>
      </c>
      <c r="C6" s="173" t="s">
        <v>758</v>
      </c>
      <c r="D6" s="173" t="s">
        <v>756</v>
      </c>
      <c r="E6" s="173" t="s">
        <v>757</v>
      </c>
      <c r="F6" s="153"/>
      <c r="G6" s="162"/>
      <c r="H6" s="23">
        <v>100</v>
      </c>
      <c r="I6" s="23"/>
      <c r="J6" s="23"/>
      <c r="K6" s="23"/>
      <c r="L6" s="23"/>
      <c r="M6" s="23"/>
      <c r="N6" s="24"/>
      <c r="O6" s="25">
        <f t="shared" si="0"/>
        <v>100</v>
      </c>
      <c r="P6" s="26">
        <f t="shared" si="1"/>
        <v>1</v>
      </c>
      <c r="Q6" s="147">
        <v>0</v>
      </c>
      <c r="R6" s="27"/>
      <c r="S6" s="28">
        <v>1180</v>
      </c>
      <c r="T6" s="29" t="s">
        <v>14</v>
      </c>
      <c r="U6" s="30">
        <f t="shared" si="2"/>
        <v>45</v>
      </c>
      <c r="V6" s="31"/>
      <c r="W6" s="32">
        <f t="shared" si="3"/>
        <v>45</v>
      </c>
      <c r="X6" s="19"/>
      <c r="Y6" s="33"/>
      <c r="Z6" s="33"/>
      <c r="AA6" s="33"/>
      <c r="AB6" s="33"/>
    </row>
    <row r="7" spans="1:28" ht="29.1" customHeight="1" thickBot="1" x14ac:dyDescent="0.45">
      <c r="A7" s="152" t="s">
        <v>660</v>
      </c>
      <c r="B7" s="152" t="s">
        <v>146</v>
      </c>
      <c r="C7" s="173" t="s">
        <v>666</v>
      </c>
      <c r="D7" s="173">
        <v>1589</v>
      </c>
      <c r="E7" s="173" t="s">
        <v>143</v>
      </c>
      <c r="F7" s="162"/>
      <c r="G7" s="162">
        <v>20</v>
      </c>
      <c r="H7" s="23">
        <v>50</v>
      </c>
      <c r="I7" s="165"/>
      <c r="J7" s="157"/>
      <c r="K7" s="157"/>
      <c r="L7" s="157"/>
      <c r="M7" s="157"/>
      <c r="N7" s="158"/>
      <c r="O7" s="25">
        <f t="shared" si="0"/>
        <v>70</v>
      </c>
      <c r="P7" s="26">
        <f t="shared" si="1"/>
        <v>2</v>
      </c>
      <c r="Q7" s="147">
        <f>SUM(F7:N7)</f>
        <v>70</v>
      </c>
      <c r="R7" s="27"/>
      <c r="S7" s="28">
        <v>1115</v>
      </c>
      <c r="T7" s="29" t="s">
        <v>15</v>
      </c>
      <c r="U7" s="30">
        <f t="shared" si="2"/>
        <v>0</v>
      </c>
      <c r="V7" s="31"/>
      <c r="W7" s="32">
        <f t="shared" si="3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52" t="s">
        <v>661</v>
      </c>
      <c r="B8" s="152" t="s">
        <v>146</v>
      </c>
      <c r="C8" s="173" t="s">
        <v>667</v>
      </c>
      <c r="D8" s="173">
        <v>1180</v>
      </c>
      <c r="E8" s="173" t="s">
        <v>286</v>
      </c>
      <c r="F8" s="153"/>
      <c r="G8" s="162">
        <v>15</v>
      </c>
      <c r="H8" s="23">
        <v>30</v>
      </c>
      <c r="I8" s="23"/>
      <c r="J8" s="23"/>
      <c r="K8" s="23"/>
      <c r="L8" s="23"/>
      <c r="M8" s="23"/>
      <c r="N8" s="24"/>
      <c r="O8" s="25">
        <f t="shared" si="0"/>
        <v>45</v>
      </c>
      <c r="P8" s="26">
        <f t="shared" si="1"/>
        <v>2</v>
      </c>
      <c r="Q8" s="147">
        <f>SUM(F8:N8)</f>
        <v>45</v>
      </c>
      <c r="R8" s="27"/>
      <c r="S8" s="28">
        <v>10</v>
      </c>
      <c r="T8" s="29" t="s">
        <v>16</v>
      </c>
      <c r="U8" s="30">
        <f t="shared" si="2"/>
        <v>0</v>
      </c>
      <c r="V8" s="31"/>
      <c r="W8" s="32">
        <f t="shared" si="3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52" t="s">
        <v>765</v>
      </c>
      <c r="B9" s="152" t="s">
        <v>146</v>
      </c>
      <c r="C9" s="173" t="s">
        <v>759</v>
      </c>
      <c r="D9" s="173" t="s">
        <v>135</v>
      </c>
      <c r="E9" s="173" t="s">
        <v>20</v>
      </c>
      <c r="F9" s="153"/>
      <c r="G9" s="162"/>
      <c r="H9" s="23">
        <v>40</v>
      </c>
      <c r="I9" s="23"/>
      <c r="J9" s="23"/>
      <c r="K9" s="23"/>
      <c r="L9" s="23"/>
      <c r="M9" s="23"/>
      <c r="N9" s="24"/>
      <c r="O9" s="25">
        <f t="shared" si="0"/>
        <v>40</v>
      </c>
      <c r="P9" s="26">
        <f t="shared" si="1"/>
        <v>1</v>
      </c>
      <c r="Q9" s="147">
        <v>0</v>
      </c>
      <c r="R9" s="27"/>
      <c r="S9" s="28">
        <v>1589</v>
      </c>
      <c r="T9" s="29" t="s">
        <v>18</v>
      </c>
      <c r="U9" s="30">
        <f t="shared" si="2"/>
        <v>70</v>
      </c>
      <c r="V9" s="31"/>
      <c r="W9" s="32">
        <f t="shared" si="3"/>
        <v>70</v>
      </c>
      <c r="X9" s="19"/>
      <c r="Y9" s="33"/>
      <c r="Z9" s="33"/>
      <c r="AA9" s="33"/>
      <c r="AB9" s="33"/>
    </row>
    <row r="10" spans="1:28" ht="29.1" customHeight="1" thickBot="1" x14ac:dyDescent="0.4">
      <c r="A10" s="248" t="s">
        <v>189</v>
      </c>
      <c r="B10" s="152" t="s">
        <v>146</v>
      </c>
      <c r="C10" s="173" t="s">
        <v>157</v>
      </c>
      <c r="D10" s="173" t="s">
        <v>128</v>
      </c>
      <c r="E10" s="173" t="s">
        <v>139</v>
      </c>
      <c r="F10" s="153">
        <v>30</v>
      </c>
      <c r="G10" s="162"/>
      <c r="H10" s="23"/>
      <c r="I10" s="23"/>
      <c r="J10" s="23"/>
      <c r="K10" s="23"/>
      <c r="L10" s="23"/>
      <c r="M10" s="23"/>
      <c r="N10" s="24"/>
      <c r="O10" s="25">
        <f t="shared" si="0"/>
        <v>30</v>
      </c>
      <c r="P10" s="26">
        <f t="shared" si="1"/>
        <v>1</v>
      </c>
      <c r="Q10" s="147">
        <v>0</v>
      </c>
      <c r="R10" s="27"/>
      <c r="S10" s="28">
        <v>2074</v>
      </c>
      <c r="T10" s="29" t="s">
        <v>160</v>
      </c>
      <c r="U10" s="30">
        <f t="shared" si="2"/>
        <v>0</v>
      </c>
      <c r="V10" s="31"/>
      <c r="W10" s="32">
        <f t="shared" si="3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210" t="s">
        <v>766</v>
      </c>
      <c r="B11" s="152" t="s">
        <v>146</v>
      </c>
      <c r="C11" s="224" t="s">
        <v>760</v>
      </c>
      <c r="D11" s="224" t="s">
        <v>135</v>
      </c>
      <c r="E11" s="224" t="s">
        <v>20</v>
      </c>
      <c r="F11" s="213"/>
      <c r="G11" s="223"/>
      <c r="H11" s="23">
        <v>20</v>
      </c>
      <c r="I11" s="213"/>
      <c r="J11" s="213"/>
      <c r="K11" s="213"/>
      <c r="L11" s="213"/>
      <c r="M11" s="213"/>
      <c r="N11" s="214"/>
      <c r="O11" s="25">
        <f t="shared" si="0"/>
        <v>20</v>
      </c>
      <c r="P11" s="26">
        <f t="shared" si="1"/>
        <v>1</v>
      </c>
      <c r="Q11" s="147">
        <v>0</v>
      </c>
      <c r="R11" s="27"/>
      <c r="S11" s="28">
        <v>1590</v>
      </c>
      <c r="T11" s="29" t="s">
        <v>21</v>
      </c>
      <c r="U11" s="30">
        <f t="shared" si="2"/>
        <v>0</v>
      </c>
      <c r="V11" s="31"/>
      <c r="W11" s="32">
        <f t="shared" si="3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210" t="s">
        <v>663</v>
      </c>
      <c r="B12" s="152" t="s">
        <v>146</v>
      </c>
      <c r="C12" s="224" t="s">
        <v>669</v>
      </c>
      <c r="D12" s="224">
        <v>2271</v>
      </c>
      <c r="E12" s="224" t="s">
        <v>349</v>
      </c>
      <c r="F12" s="213"/>
      <c r="G12" s="223">
        <v>9</v>
      </c>
      <c r="H12" s="23">
        <v>9</v>
      </c>
      <c r="I12" s="213"/>
      <c r="J12" s="213"/>
      <c r="K12" s="213"/>
      <c r="L12" s="213"/>
      <c r="M12" s="213"/>
      <c r="N12" s="214"/>
      <c r="O12" s="25">
        <f t="shared" si="0"/>
        <v>18</v>
      </c>
      <c r="P12" s="26">
        <f t="shared" si="1"/>
        <v>2</v>
      </c>
      <c r="Q12" s="147">
        <f t="shared" ref="Q12" si="4">SUM(F12:N12)</f>
        <v>18</v>
      </c>
      <c r="R12" s="27"/>
      <c r="S12" s="28">
        <v>2140</v>
      </c>
      <c r="T12" s="29" t="s">
        <v>145</v>
      </c>
      <c r="U12" s="30">
        <f t="shared" si="2"/>
        <v>0</v>
      </c>
      <c r="V12" s="31"/>
      <c r="W12" s="32">
        <f t="shared" si="3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210" t="s">
        <v>767</v>
      </c>
      <c r="B13" s="152" t="s">
        <v>146</v>
      </c>
      <c r="C13" s="224" t="s">
        <v>761</v>
      </c>
      <c r="D13" s="224" t="s">
        <v>127</v>
      </c>
      <c r="E13" s="224" t="s">
        <v>114</v>
      </c>
      <c r="F13" s="213"/>
      <c r="G13" s="223"/>
      <c r="H13" s="23">
        <v>15</v>
      </c>
      <c r="I13" s="213"/>
      <c r="J13" s="213"/>
      <c r="K13" s="213"/>
      <c r="L13" s="213"/>
      <c r="M13" s="213"/>
      <c r="N13" s="214"/>
      <c r="O13" s="25">
        <f t="shared" si="0"/>
        <v>15</v>
      </c>
      <c r="P13" s="26">
        <f t="shared" si="1"/>
        <v>1</v>
      </c>
      <c r="Q13" s="147">
        <v>0</v>
      </c>
      <c r="R13" s="27"/>
      <c r="S13" s="28"/>
      <c r="T13" s="29"/>
      <c r="U13" s="30">
        <f t="shared" si="2"/>
        <v>0</v>
      </c>
      <c r="V13" s="31"/>
      <c r="W13" s="32">
        <f t="shared" si="3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210" t="s">
        <v>662</v>
      </c>
      <c r="B14" s="152" t="s">
        <v>146</v>
      </c>
      <c r="C14" s="211" t="s">
        <v>668</v>
      </c>
      <c r="D14" s="211">
        <v>2186</v>
      </c>
      <c r="E14" s="211" t="s">
        <v>175</v>
      </c>
      <c r="F14" s="213"/>
      <c r="G14" s="223">
        <v>12</v>
      </c>
      <c r="H14" s="23"/>
      <c r="I14" s="213"/>
      <c r="J14" s="213"/>
      <c r="K14" s="213"/>
      <c r="L14" s="213"/>
      <c r="M14" s="213"/>
      <c r="N14" s="214"/>
      <c r="O14" s="25">
        <f t="shared" si="0"/>
        <v>12</v>
      </c>
      <c r="P14" s="26">
        <f t="shared" si="1"/>
        <v>1</v>
      </c>
      <c r="Q14" s="147">
        <v>0</v>
      </c>
      <c r="R14" s="27"/>
      <c r="S14" s="28">
        <v>1843</v>
      </c>
      <c r="T14" s="29" t="s">
        <v>27</v>
      </c>
      <c r="U14" s="30">
        <f t="shared" si="2"/>
        <v>0</v>
      </c>
      <c r="V14" s="31"/>
      <c r="W14" s="32">
        <f t="shared" si="3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210" t="s">
        <v>768</v>
      </c>
      <c r="B15" s="152" t="s">
        <v>146</v>
      </c>
      <c r="C15" s="224" t="s">
        <v>762</v>
      </c>
      <c r="D15" s="224" t="s">
        <v>763</v>
      </c>
      <c r="E15" s="224" t="s">
        <v>287</v>
      </c>
      <c r="F15" s="213"/>
      <c r="G15" s="223"/>
      <c r="H15" s="23">
        <v>12</v>
      </c>
      <c r="I15" s="213"/>
      <c r="J15" s="213"/>
      <c r="K15" s="213"/>
      <c r="L15" s="213"/>
      <c r="M15" s="213"/>
      <c r="N15" s="214"/>
      <c r="O15" s="25">
        <f t="shared" si="0"/>
        <v>12</v>
      </c>
      <c r="P15" s="26">
        <f t="shared" si="1"/>
        <v>1</v>
      </c>
      <c r="Q15" s="147">
        <v>0</v>
      </c>
      <c r="R15" s="27"/>
      <c r="S15" s="28">
        <v>1317</v>
      </c>
      <c r="T15" s="29" t="s">
        <v>28</v>
      </c>
      <c r="U15" s="30">
        <f t="shared" si="2"/>
        <v>0</v>
      </c>
      <c r="V15" s="31"/>
      <c r="W15" s="32">
        <f t="shared" si="3"/>
        <v>100</v>
      </c>
      <c r="X15" s="19"/>
      <c r="Y15" s="33"/>
      <c r="Z15" s="33"/>
      <c r="AA15" s="33"/>
      <c r="AB15" s="33"/>
    </row>
    <row r="16" spans="1:28" ht="29.1" customHeight="1" thickBot="1" x14ac:dyDescent="0.4">
      <c r="A16" s="210"/>
      <c r="B16" s="210"/>
      <c r="C16" s="224"/>
      <c r="D16" s="224"/>
      <c r="E16" s="224"/>
      <c r="F16" s="213"/>
      <c r="G16" s="223"/>
      <c r="H16" s="213"/>
      <c r="I16" s="213"/>
      <c r="J16" s="213"/>
      <c r="K16" s="213"/>
      <c r="L16" s="213"/>
      <c r="M16" s="213"/>
      <c r="N16" s="214"/>
      <c r="O16" s="25"/>
      <c r="P16" s="26"/>
      <c r="Q16" s="147"/>
      <c r="R16" s="27"/>
      <c r="S16" s="28"/>
      <c r="T16" s="29"/>
      <c r="U16" s="30">
        <f t="shared" si="2"/>
        <v>0</v>
      </c>
      <c r="V16" s="31"/>
      <c r="W16" s="32">
        <f t="shared" si="3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210"/>
      <c r="B17" s="210"/>
      <c r="C17" s="224"/>
      <c r="D17" s="224"/>
      <c r="E17" s="224"/>
      <c r="F17" s="213"/>
      <c r="G17" s="223"/>
      <c r="H17" s="213"/>
      <c r="I17" s="213"/>
      <c r="J17" s="213"/>
      <c r="K17" s="213"/>
      <c r="L17" s="213"/>
      <c r="M17" s="213"/>
      <c r="N17" s="214"/>
      <c r="O17" s="25"/>
      <c r="P17" s="26"/>
      <c r="Q17" s="147"/>
      <c r="R17" s="27"/>
      <c r="S17" s="28">
        <v>2521</v>
      </c>
      <c r="T17" s="29" t="s">
        <v>170</v>
      </c>
      <c r="U17" s="30">
        <f t="shared" si="2"/>
        <v>0</v>
      </c>
      <c r="V17" s="31"/>
      <c r="W17" s="32">
        <f t="shared" si="3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210"/>
      <c r="B18" s="210"/>
      <c r="C18" s="224"/>
      <c r="D18" s="224"/>
      <c r="E18" s="224"/>
      <c r="F18" s="213"/>
      <c r="G18" s="223"/>
      <c r="H18" s="213"/>
      <c r="I18" s="213"/>
      <c r="J18" s="213"/>
      <c r="K18" s="213"/>
      <c r="L18" s="213"/>
      <c r="M18" s="213"/>
      <c r="N18" s="214"/>
      <c r="O18" s="25"/>
      <c r="P18" s="26"/>
      <c r="Q18" s="147"/>
      <c r="R18" s="27"/>
      <c r="S18" s="28">
        <v>2144</v>
      </c>
      <c r="T18" s="145" t="s">
        <v>107</v>
      </c>
      <c r="U18" s="30">
        <f t="shared" si="2"/>
        <v>0</v>
      </c>
      <c r="V18" s="31"/>
      <c r="W18" s="32">
        <f t="shared" si="3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210"/>
      <c r="B19" s="210"/>
      <c r="C19" s="224"/>
      <c r="D19" s="224"/>
      <c r="E19" s="224"/>
      <c r="F19" s="213"/>
      <c r="G19" s="223"/>
      <c r="H19" s="213"/>
      <c r="I19" s="213"/>
      <c r="J19" s="213"/>
      <c r="K19" s="213"/>
      <c r="L19" s="213"/>
      <c r="M19" s="213"/>
      <c r="N19" s="214"/>
      <c r="O19" s="25"/>
      <c r="P19" s="26"/>
      <c r="Q19" s="147"/>
      <c r="R19" s="27"/>
      <c r="S19" s="28"/>
      <c r="T19" s="29"/>
      <c r="U19" s="30">
        <f t="shared" si="2"/>
        <v>0</v>
      </c>
      <c r="V19" s="31"/>
      <c r="W19" s="32">
        <f t="shared" si="3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210"/>
      <c r="B20" s="210"/>
      <c r="C20" s="224"/>
      <c r="D20" s="224"/>
      <c r="E20" s="224"/>
      <c r="F20" s="213"/>
      <c r="G20" s="223"/>
      <c r="H20" s="213"/>
      <c r="I20" s="213"/>
      <c r="J20" s="213"/>
      <c r="K20" s="213"/>
      <c r="L20" s="213"/>
      <c r="M20" s="213"/>
      <c r="N20" s="214"/>
      <c r="O20" s="25"/>
      <c r="P20" s="26"/>
      <c r="Q20" s="147"/>
      <c r="R20" s="27"/>
      <c r="S20" s="28">
        <v>1298</v>
      </c>
      <c r="T20" s="29" t="s">
        <v>35</v>
      </c>
      <c r="U20" s="30">
        <f t="shared" si="2"/>
        <v>140</v>
      </c>
      <c r="V20" s="31"/>
      <c r="W20" s="32">
        <f t="shared" si="3"/>
        <v>170</v>
      </c>
      <c r="X20" s="19"/>
      <c r="Y20" s="6"/>
      <c r="Z20" s="6"/>
      <c r="AA20" s="6"/>
      <c r="AB20" s="6"/>
    </row>
    <row r="21" spans="1:28" ht="29.1" customHeight="1" thickBot="1" x14ac:dyDescent="0.4">
      <c r="A21" s="210"/>
      <c r="B21" s="210"/>
      <c r="C21" s="224"/>
      <c r="D21" s="224"/>
      <c r="E21" s="224"/>
      <c r="F21" s="213"/>
      <c r="G21" s="223"/>
      <c r="H21" s="213"/>
      <c r="I21" s="213"/>
      <c r="J21" s="213"/>
      <c r="K21" s="213"/>
      <c r="L21" s="213"/>
      <c r="M21" s="213"/>
      <c r="N21" s="214"/>
      <c r="O21" s="25"/>
      <c r="P21" s="26"/>
      <c r="Q21" s="147"/>
      <c r="R21" s="27"/>
      <c r="S21" s="28">
        <v>2271</v>
      </c>
      <c r="T21" s="29" t="s">
        <v>120</v>
      </c>
      <c r="U21" s="30">
        <f t="shared" si="2"/>
        <v>18</v>
      </c>
      <c r="V21" s="31"/>
      <c r="W21" s="32">
        <f t="shared" si="3"/>
        <v>18</v>
      </c>
      <c r="X21" s="19"/>
      <c r="Y21" s="6"/>
      <c r="Z21" s="6"/>
      <c r="AA21" s="6"/>
      <c r="AB21" s="6"/>
    </row>
    <row r="22" spans="1:28" ht="29.1" customHeight="1" thickBot="1" x14ac:dyDescent="0.4">
      <c r="A22" s="210"/>
      <c r="B22" s="210"/>
      <c r="C22" s="224"/>
      <c r="D22" s="224"/>
      <c r="E22" s="224"/>
      <c r="F22" s="213"/>
      <c r="G22" s="223"/>
      <c r="H22" s="213"/>
      <c r="I22" s="213"/>
      <c r="J22" s="213"/>
      <c r="K22" s="213"/>
      <c r="L22" s="213"/>
      <c r="M22" s="213"/>
      <c r="N22" s="214"/>
      <c r="O22" s="25"/>
      <c r="P22" s="26"/>
      <c r="Q22" s="147"/>
      <c r="R22" s="27"/>
      <c r="S22" s="28">
        <v>2186</v>
      </c>
      <c r="T22" s="29" t="s">
        <v>122</v>
      </c>
      <c r="U22" s="30">
        <f t="shared" si="2"/>
        <v>0</v>
      </c>
      <c r="V22" s="31"/>
      <c r="W22" s="32">
        <f t="shared" si="3"/>
        <v>12</v>
      </c>
      <c r="X22" s="19"/>
      <c r="Y22" s="6"/>
      <c r="Z22" s="6"/>
      <c r="AA22" s="6"/>
      <c r="AB22" s="6"/>
    </row>
    <row r="23" spans="1:28" ht="29.1" customHeight="1" thickBot="1" x14ac:dyDescent="0.4">
      <c r="A23" s="210"/>
      <c r="B23" s="210"/>
      <c r="C23" s="224"/>
      <c r="D23" s="224"/>
      <c r="E23" s="224"/>
      <c r="F23" s="213"/>
      <c r="G23" s="223"/>
      <c r="H23" s="213"/>
      <c r="I23" s="213"/>
      <c r="J23" s="213"/>
      <c r="K23" s="213"/>
      <c r="L23" s="213"/>
      <c r="M23" s="213"/>
      <c r="N23" s="214"/>
      <c r="O23" s="25"/>
      <c r="P23" s="26"/>
      <c r="Q23" s="147"/>
      <c r="R23" s="27"/>
      <c r="S23" s="28">
        <v>1756</v>
      </c>
      <c r="T23" s="29" t="s">
        <v>37</v>
      </c>
      <c r="U23" s="30">
        <f t="shared" si="2"/>
        <v>0</v>
      </c>
      <c r="V23" s="31"/>
      <c r="W23" s="32">
        <f t="shared" si="3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210"/>
      <c r="B24" s="210"/>
      <c r="C24" s="224"/>
      <c r="D24" s="224"/>
      <c r="E24" s="224"/>
      <c r="F24" s="213"/>
      <c r="G24" s="223"/>
      <c r="H24" s="213"/>
      <c r="I24" s="213"/>
      <c r="J24" s="213"/>
      <c r="K24" s="213"/>
      <c r="L24" s="213"/>
      <c r="M24" s="213"/>
      <c r="N24" s="214"/>
      <c r="O24" s="25"/>
      <c r="P24" s="26"/>
      <c r="Q24" s="147"/>
      <c r="R24" s="27"/>
      <c r="S24" s="28">
        <v>1177</v>
      </c>
      <c r="T24" s="29" t="s">
        <v>38</v>
      </c>
      <c r="U24" s="30">
        <f t="shared" si="2"/>
        <v>0</v>
      </c>
      <c r="V24" s="31"/>
      <c r="W24" s="32">
        <f t="shared" si="3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210"/>
      <c r="B25" s="210"/>
      <c r="C25" s="224"/>
      <c r="D25" s="224"/>
      <c r="E25" s="224"/>
      <c r="F25" s="213"/>
      <c r="G25" s="223"/>
      <c r="H25" s="213"/>
      <c r="I25" s="213"/>
      <c r="J25" s="213"/>
      <c r="K25" s="213"/>
      <c r="L25" s="213"/>
      <c r="M25" s="213"/>
      <c r="N25" s="214"/>
      <c r="O25" s="25"/>
      <c r="P25" s="26"/>
      <c r="Q25" s="147"/>
      <c r="R25" s="27"/>
      <c r="S25" s="28">
        <v>1266</v>
      </c>
      <c r="T25" s="29" t="s">
        <v>39</v>
      </c>
      <c r="U25" s="30">
        <f t="shared" si="2"/>
        <v>0</v>
      </c>
      <c r="V25" s="31"/>
      <c r="W25" s="32">
        <f t="shared" si="3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210"/>
      <c r="B26" s="210"/>
      <c r="C26" s="224"/>
      <c r="D26" s="224"/>
      <c r="E26" s="224"/>
      <c r="F26" s="213"/>
      <c r="G26" s="223"/>
      <c r="H26" s="213"/>
      <c r="I26" s="213"/>
      <c r="J26" s="213"/>
      <c r="K26" s="213"/>
      <c r="L26" s="213"/>
      <c r="M26" s="213"/>
      <c r="N26" s="214"/>
      <c r="O26" s="25"/>
      <c r="P26" s="26"/>
      <c r="Q26" s="147"/>
      <c r="R26" s="27"/>
      <c r="S26" s="28">
        <v>1757</v>
      </c>
      <c r="T26" s="29" t="s">
        <v>40</v>
      </c>
      <c r="U26" s="30">
        <f t="shared" si="2"/>
        <v>0</v>
      </c>
      <c r="V26" s="31"/>
      <c r="W26" s="32">
        <f t="shared" si="3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210"/>
      <c r="B27" s="210"/>
      <c r="C27" s="224"/>
      <c r="D27" s="224"/>
      <c r="E27" s="224"/>
      <c r="F27" s="213"/>
      <c r="G27" s="223"/>
      <c r="H27" s="213"/>
      <c r="I27" s="213"/>
      <c r="J27" s="213"/>
      <c r="K27" s="213"/>
      <c r="L27" s="213"/>
      <c r="M27" s="213"/>
      <c r="N27" s="214"/>
      <c r="O27" s="25"/>
      <c r="P27" s="26"/>
      <c r="Q27" s="147"/>
      <c r="R27" s="27"/>
      <c r="S27" s="28">
        <v>1760</v>
      </c>
      <c r="T27" s="29" t="s">
        <v>41</v>
      </c>
      <c r="U27" s="30">
        <f t="shared" si="2"/>
        <v>0</v>
      </c>
      <c r="V27" s="31"/>
      <c r="W27" s="32">
        <f t="shared" si="3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210"/>
      <c r="B28" s="210"/>
      <c r="C28" s="224"/>
      <c r="D28" s="224"/>
      <c r="E28" s="224"/>
      <c r="F28" s="213"/>
      <c r="G28" s="223"/>
      <c r="H28" s="213"/>
      <c r="I28" s="213"/>
      <c r="J28" s="213"/>
      <c r="K28" s="213"/>
      <c r="L28" s="213"/>
      <c r="M28" s="213"/>
      <c r="N28" s="214"/>
      <c r="O28" s="25"/>
      <c r="P28" s="26"/>
      <c r="Q28" s="147"/>
      <c r="R28" s="27"/>
      <c r="S28" s="28">
        <v>1174</v>
      </c>
      <c r="T28" s="29" t="s">
        <v>121</v>
      </c>
      <c r="U28" s="30">
        <f t="shared" si="2"/>
        <v>0</v>
      </c>
      <c r="V28" s="31"/>
      <c r="W28" s="32">
        <f t="shared" si="3"/>
        <v>12</v>
      </c>
      <c r="X28" s="19"/>
      <c r="Y28" s="6"/>
      <c r="Z28" s="6"/>
      <c r="AA28" s="6"/>
      <c r="AB28" s="6"/>
    </row>
    <row r="29" spans="1:28" ht="29.1" customHeight="1" thickBot="1" x14ac:dyDescent="0.4">
      <c r="A29" s="210"/>
      <c r="B29" s="210"/>
      <c r="C29" s="224"/>
      <c r="D29" s="224"/>
      <c r="E29" s="224"/>
      <c r="F29" s="213"/>
      <c r="G29" s="223"/>
      <c r="H29" s="213"/>
      <c r="I29" s="213"/>
      <c r="J29" s="213"/>
      <c r="K29" s="213"/>
      <c r="L29" s="213"/>
      <c r="M29" s="213"/>
      <c r="N29" s="214"/>
      <c r="O29" s="25"/>
      <c r="P29" s="26"/>
      <c r="Q29" s="147"/>
      <c r="R29" s="27"/>
      <c r="S29" s="28">
        <v>1731</v>
      </c>
      <c r="T29" s="29" t="s">
        <v>43</v>
      </c>
      <c r="U29" s="30">
        <f t="shared" si="2"/>
        <v>0</v>
      </c>
      <c r="V29" s="31"/>
      <c r="W29" s="32">
        <f t="shared" si="3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210"/>
      <c r="B30" s="210"/>
      <c r="C30" s="224"/>
      <c r="D30" s="224"/>
      <c r="E30" s="224"/>
      <c r="F30" s="213"/>
      <c r="G30" s="223"/>
      <c r="H30" s="213"/>
      <c r="I30" s="213"/>
      <c r="J30" s="213"/>
      <c r="K30" s="213"/>
      <c r="L30" s="213"/>
      <c r="M30" s="213"/>
      <c r="N30" s="214"/>
      <c r="O30" s="25"/>
      <c r="P30" s="26"/>
      <c r="Q30" s="147"/>
      <c r="R30" s="27"/>
      <c r="S30" s="28">
        <v>1773</v>
      </c>
      <c r="T30" s="29" t="s">
        <v>71</v>
      </c>
      <c r="U30" s="30">
        <f t="shared" si="2"/>
        <v>0</v>
      </c>
      <c r="V30" s="31"/>
      <c r="W30" s="32">
        <f t="shared" si="3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210"/>
      <c r="B31" s="210"/>
      <c r="C31" s="224"/>
      <c r="D31" s="224"/>
      <c r="E31" s="224"/>
      <c r="F31" s="213"/>
      <c r="G31" s="223"/>
      <c r="H31" s="213"/>
      <c r="I31" s="213"/>
      <c r="J31" s="213"/>
      <c r="K31" s="213"/>
      <c r="L31" s="213"/>
      <c r="M31" s="213"/>
      <c r="N31" s="214"/>
      <c r="O31" s="25"/>
      <c r="P31" s="26"/>
      <c r="Q31" s="147"/>
      <c r="R31" s="27"/>
      <c r="S31" s="28">
        <v>1347</v>
      </c>
      <c r="T31" s="29" t="s">
        <v>45</v>
      </c>
      <c r="U31" s="30">
        <f t="shared" si="2"/>
        <v>0</v>
      </c>
      <c r="V31" s="31"/>
      <c r="W31" s="32">
        <f t="shared" si="3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210"/>
      <c r="B32" s="210"/>
      <c r="C32" s="224"/>
      <c r="D32" s="224"/>
      <c r="E32" s="224"/>
      <c r="F32" s="213"/>
      <c r="G32" s="223"/>
      <c r="H32" s="213"/>
      <c r="I32" s="213"/>
      <c r="J32" s="213"/>
      <c r="K32" s="213"/>
      <c r="L32" s="213"/>
      <c r="M32" s="213"/>
      <c r="N32" s="214"/>
      <c r="O32" s="25"/>
      <c r="P32" s="26"/>
      <c r="Q32" s="147"/>
      <c r="R32" s="27"/>
      <c r="S32" s="28">
        <v>1889</v>
      </c>
      <c r="T32" s="29" t="s">
        <v>115</v>
      </c>
      <c r="U32" s="30">
        <f t="shared" si="2"/>
        <v>0</v>
      </c>
      <c r="V32" s="31"/>
      <c r="W32" s="32">
        <f t="shared" si="3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210"/>
      <c r="B33" s="210"/>
      <c r="C33" s="224"/>
      <c r="D33" s="224"/>
      <c r="E33" s="224"/>
      <c r="F33" s="213"/>
      <c r="G33" s="223"/>
      <c r="H33" s="213"/>
      <c r="I33" s="213"/>
      <c r="J33" s="213"/>
      <c r="K33" s="213"/>
      <c r="L33" s="213"/>
      <c r="M33" s="213"/>
      <c r="N33" s="214"/>
      <c r="O33" s="25"/>
      <c r="P33" s="26"/>
      <c r="Q33" s="147"/>
      <c r="R33" s="27"/>
      <c r="S33" s="28">
        <v>1883</v>
      </c>
      <c r="T33" s="29" t="s">
        <v>47</v>
      </c>
      <c r="U33" s="30">
        <f t="shared" si="2"/>
        <v>0</v>
      </c>
      <c r="V33" s="31"/>
      <c r="W33" s="32">
        <f t="shared" si="3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210"/>
      <c r="B34" s="210"/>
      <c r="C34" s="224"/>
      <c r="D34" s="224"/>
      <c r="E34" s="224"/>
      <c r="F34" s="213"/>
      <c r="G34" s="223"/>
      <c r="H34" s="213"/>
      <c r="I34" s="213"/>
      <c r="J34" s="213"/>
      <c r="K34" s="213"/>
      <c r="L34" s="213"/>
      <c r="M34" s="213"/>
      <c r="N34" s="214"/>
      <c r="O34" s="25"/>
      <c r="P34" s="26"/>
      <c r="Q34" s="147"/>
      <c r="R34" s="27"/>
      <c r="S34" s="28">
        <v>2072</v>
      </c>
      <c r="T34" s="29" t="s">
        <v>109</v>
      </c>
      <c r="U34" s="30">
        <f t="shared" si="2"/>
        <v>0</v>
      </c>
      <c r="V34" s="31"/>
      <c r="W34" s="32">
        <f t="shared" si="3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210"/>
      <c r="B35" s="210"/>
      <c r="C35" s="224"/>
      <c r="D35" s="224"/>
      <c r="E35" s="224"/>
      <c r="F35" s="213"/>
      <c r="G35" s="223"/>
      <c r="H35" s="213"/>
      <c r="I35" s="213"/>
      <c r="J35" s="213"/>
      <c r="K35" s="213"/>
      <c r="L35" s="213"/>
      <c r="M35" s="213"/>
      <c r="N35" s="214"/>
      <c r="O35" s="25"/>
      <c r="P35" s="26"/>
      <c r="Q35" s="147"/>
      <c r="R35" s="27"/>
      <c r="S35" s="28">
        <v>1615</v>
      </c>
      <c r="T35" s="29" t="s">
        <v>110</v>
      </c>
      <c r="U35" s="30">
        <f t="shared" si="2"/>
        <v>0</v>
      </c>
      <c r="V35" s="31"/>
      <c r="W35" s="32">
        <f t="shared" si="3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210"/>
      <c r="B36" s="210"/>
      <c r="C36" s="224"/>
      <c r="D36" s="224"/>
      <c r="E36" s="224"/>
      <c r="F36" s="213"/>
      <c r="G36" s="223"/>
      <c r="H36" s="213"/>
      <c r="I36" s="213"/>
      <c r="J36" s="213"/>
      <c r="K36" s="213"/>
      <c r="L36" s="213"/>
      <c r="M36" s="213"/>
      <c r="N36" s="214"/>
      <c r="O36" s="25"/>
      <c r="P36" s="26"/>
      <c r="Q36" s="147"/>
      <c r="R36" s="27"/>
      <c r="S36" s="28">
        <v>48</v>
      </c>
      <c r="T36" s="29" t="s">
        <v>111</v>
      </c>
      <c r="U36" s="30">
        <f t="shared" si="2"/>
        <v>0</v>
      </c>
      <c r="V36" s="31"/>
      <c r="W36" s="32">
        <f t="shared" si="3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210"/>
      <c r="B37" s="210"/>
      <c r="C37" s="224"/>
      <c r="D37" s="224"/>
      <c r="E37" s="224"/>
      <c r="F37" s="213"/>
      <c r="G37" s="223"/>
      <c r="H37" s="213"/>
      <c r="I37" s="213"/>
      <c r="J37" s="213"/>
      <c r="K37" s="213"/>
      <c r="L37" s="213"/>
      <c r="M37" s="213"/>
      <c r="N37" s="214"/>
      <c r="O37" s="25"/>
      <c r="P37" s="26"/>
      <c r="Q37" s="147"/>
      <c r="R37" s="27"/>
      <c r="S37" s="28">
        <v>1353</v>
      </c>
      <c r="T37" s="29" t="s">
        <v>112</v>
      </c>
      <c r="U37" s="30">
        <f t="shared" si="2"/>
        <v>0</v>
      </c>
      <c r="V37" s="31"/>
      <c r="W37" s="32">
        <f t="shared" si="3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210"/>
      <c r="B38" s="210"/>
      <c r="C38" s="224"/>
      <c r="D38" s="224"/>
      <c r="E38" s="224"/>
      <c r="F38" s="213">
        <f>COUNTA(F3:F35)</f>
        <v>2</v>
      </c>
      <c r="G38" s="213">
        <f>COUNTA(G3:G35)</f>
        <v>7</v>
      </c>
      <c r="H38" s="213"/>
      <c r="I38" s="213"/>
      <c r="J38" s="213"/>
      <c r="K38" s="213"/>
      <c r="L38" s="213"/>
      <c r="M38" s="213"/>
      <c r="N38" s="214"/>
      <c r="O38" s="25"/>
      <c r="P38" s="26"/>
      <c r="Q38" s="147"/>
      <c r="R38" s="27"/>
      <c r="S38" s="28">
        <v>1665</v>
      </c>
      <c r="T38" s="29" t="s">
        <v>113</v>
      </c>
      <c r="U38" s="30">
        <f t="shared" si="2"/>
        <v>0</v>
      </c>
      <c r="V38" s="31"/>
      <c r="W38" s="32">
        <f t="shared" si="3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210"/>
      <c r="B39" s="210"/>
      <c r="C39" s="224"/>
      <c r="D39" s="224"/>
      <c r="E39" s="224"/>
      <c r="F39" s="213"/>
      <c r="G39" s="223"/>
      <c r="H39" s="213"/>
      <c r="I39" s="213"/>
      <c r="J39" s="213"/>
      <c r="K39" s="213"/>
      <c r="L39" s="213"/>
      <c r="M39" s="213"/>
      <c r="N39" s="214"/>
      <c r="O39" s="25"/>
      <c r="P39" s="26"/>
      <c r="Q39" s="147"/>
      <c r="R39" s="27"/>
      <c r="S39" s="28">
        <v>2015</v>
      </c>
      <c r="T39" s="29" t="s">
        <v>163</v>
      </c>
      <c r="U39" s="30">
        <f t="shared" si="2"/>
        <v>0</v>
      </c>
      <c r="V39" s="31"/>
      <c r="W39" s="32">
        <f t="shared" si="3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210"/>
      <c r="B40" s="210"/>
      <c r="C40" s="224"/>
      <c r="D40" s="224"/>
      <c r="E40" s="224"/>
      <c r="F40" s="213"/>
      <c r="G40" s="223"/>
      <c r="H40" s="213"/>
      <c r="I40" s="213"/>
      <c r="J40" s="213"/>
      <c r="K40" s="213"/>
      <c r="L40" s="213"/>
      <c r="M40" s="213"/>
      <c r="N40" s="214"/>
      <c r="O40" s="25"/>
      <c r="P40" s="26"/>
      <c r="Q40" s="147"/>
      <c r="R40" s="27"/>
      <c r="S40" s="28">
        <v>1886</v>
      </c>
      <c r="T40" s="29" t="s">
        <v>856</v>
      </c>
      <c r="U40" s="30">
        <f t="shared" si="2"/>
        <v>0</v>
      </c>
      <c r="V40" s="31"/>
      <c r="W40" s="32">
        <f t="shared" si="3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210"/>
      <c r="B41" s="210"/>
      <c r="C41" s="224"/>
      <c r="D41" s="224"/>
      <c r="E41" s="224"/>
      <c r="F41" s="213"/>
      <c r="G41" s="223"/>
      <c r="H41" s="213"/>
      <c r="I41" s="213"/>
      <c r="J41" s="213"/>
      <c r="K41" s="213"/>
      <c r="L41" s="213"/>
      <c r="M41" s="213"/>
      <c r="N41" s="214"/>
      <c r="O41" s="25"/>
      <c r="P41" s="26"/>
      <c r="Q41" s="147"/>
      <c r="R41" s="27"/>
      <c r="S41" s="28"/>
      <c r="T41" s="29"/>
      <c r="U41" s="30">
        <f t="shared" si="2"/>
        <v>0</v>
      </c>
      <c r="V41" s="31"/>
      <c r="W41" s="32">
        <f t="shared" si="3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10"/>
      <c r="B42" s="210"/>
      <c r="C42" s="224"/>
      <c r="D42" s="224"/>
      <c r="E42" s="224"/>
      <c r="F42" s="213"/>
      <c r="G42" s="223"/>
      <c r="H42" s="213"/>
      <c r="I42" s="213"/>
      <c r="J42" s="213"/>
      <c r="K42" s="213"/>
      <c r="L42" s="213"/>
      <c r="M42" s="213"/>
      <c r="N42" s="214"/>
      <c r="O42" s="25"/>
      <c r="P42" s="26"/>
      <c r="Q42" s="147"/>
      <c r="R42" s="27"/>
      <c r="S42" s="28"/>
      <c r="T42" s="29"/>
      <c r="U42" s="30">
        <f t="shared" si="2"/>
        <v>0</v>
      </c>
      <c r="V42" s="31"/>
      <c r="W42" s="32">
        <f t="shared" si="3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86"/>
      <c r="E43" s="6"/>
      <c r="F43" s="6"/>
      <c r="G43" s="6"/>
      <c r="H43" s="6"/>
      <c r="I43" s="6"/>
      <c r="J43" s="6"/>
      <c r="K43" s="6"/>
      <c r="L43" s="6"/>
      <c r="M43" s="6"/>
      <c r="N43" s="6"/>
      <c r="O43" s="69"/>
      <c r="P43" s="6"/>
      <c r="Q43" s="69"/>
      <c r="R43" s="87"/>
      <c r="S43" s="28"/>
      <c r="T43" s="29"/>
      <c r="U43" s="30">
        <f t="shared" si="2"/>
        <v>0</v>
      </c>
      <c r="V43" s="31"/>
      <c r="W43" s="32">
        <f t="shared" si="3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8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87"/>
      <c r="S44" s="28">
        <v>2199</v>
      </c>
      <c r="T44" s="145" t="s">
        <v>106</v>
      </c>
      <c r="U44" s="30">
        <f t="shared" si="2"/>
        <v>0</v>
      </c>
      <c r="V44" s="31"/>
      <c r="W44" s="32">
        <f t="shared" si="3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8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87"/>
      <c r="S45" s="28">
        <v>1908</v>
      </c>
      <c r="T45" s="29" t="s">
        <v>55</v>
      </c>
      <c r="U45" s="30">
        <f t="shared" si="2"/>
        <v>0</v>
      </c>
      <c r="V45" s="31"/>
      <c r="W45" s="32">
        <f t="shared" si="3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8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30">
        <f t="shared" si="2"/>
        <v>0</v>
      </c>
      <c r="V46" s="31"/>
      <c r="W46" s="32">
        <f t="shared" si="3"/>
        <v>0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8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30">
        <f t="shared" si="2"/>
        <v>0</v>
      </c>
      <c r="V47" s="31"/>
      <c r="W47" s="32">
        <f t="shared" si="3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8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30">
        <f t="shared" si="2"/>
        <v>0</v>
      </c>
      <c r="V48" s="31"/>
      <c r="W48" s="32">
        <f t="shared" si="3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8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30">
        <f t="shared" si="2"/>
        <v>0</v>
      </c>
      <c r="V49" s="31"/>
      <c r="W49" s="32">
        <f t="shared" si="3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8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30">
        <f t="shared" si="2"/>
        <v>100</v>
      </c>
      <c r="V50" s="31"/>
      <c r="W50" s="32">
        <f t="shared" si="3"/>
        <v>160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8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30">
        <f t="shared" si="2"/>
        <v>0</v>
      </c>
      <c r="V51" s="31"/>
      <c r="W51" s="32">
        <f t="shared" si="3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8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30">
        <f t="shared" si="2"/>
        <v>0</v>
      </c>
      <c r="V52" s="31"/>
      <c r="W52" s="32">
        <f t="shared" si="3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8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2"/>
        <v>0</v>
      </c>
      <c r="V53" s="31"/>
      <c r="W53" s="32">
        <f t="shared" si="3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8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161</v>
      </c>
      <c r="U54" s="30">
        <f t="shared" si="2"/>
        <v>0</v>
      </c>
      <c r="V54" s="31"/>
      <c r="W54" s="32">
        <f t="shared" si="3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8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2"/>
        <v>0</v>
      </c>
      <c r="V55" s="31"/>
      <c r="W55" s="32">
        <f t="shared" si="3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8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2"/>
        <v>0</v>
      </c>
      <c r="V56" s="31"/>
      <c r="W56" s="32">
        <f t="shared" si="3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8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2"/>
        <v>0</v>
      </c>
      <c r="V57" s="31"/>
      <c r="W57" s="32">
        <f t="shared" si="3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8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2"/>
        <v>0</v>
      </c>
      <c r="V58" s="31"/>
      <c r="W58" s="32">
        <f t="shared" si="3"/>
        <v>0</v>
      </c>
      <c r="X58" s="6"/>
      <c r="Y58" s="6"/>
      <c r="Z58" s="6"/>
      <c r="AA58" s="6"/>
      <c r="AB58" s="6"/>
    </row>
    <row r="59" spans="1:28" ht="27.2" customHeight="1" thickBot="1" x14ac:dyDescent="0.4">
      <c r="A59" s="6"/>
      <c r="B59" s="6"/>
      <c r="C59" s="6"/>
      <c r="D59" s="8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45" t="s">
        <v>118</v>
      </c>
      <c r="U59" s="30">
        <f t="shared" si="2"/>
        <v>0</v>
      </c>
      <c r="V59" s="31"/>
      <c r="W59" s="32">
        <f t="shared" si="3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8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2"/>
        <v>0</v>
      </c>
      <c r="V60" s="31"/>
      <c r="W60" s="32">
        <f t="shared" si="3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8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2"/>
        <v>0</v>
      </c>
      <c r="V61" s="31"/>
      <c r="W61" s="32">
        <f t="shared" si="3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8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45" t="s">
        <v>108</v>
      </c>
      <c r="U62" s="30">
        <f t="shared" si="2"/>
        <v>0</v>
      </c>
      <c r="V62" s="31"/>
      <c r="W62" s="32">
        <f t="shared" si="3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8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2612</v>
      </c>
      <c r="T63" s="29" t="s">
        <v>227</v>
      </c>
      <c r="U63" s="30">
        <f t="shared" si="2"/>
        <v>180</v>
      </c>
      <c r="V63" s="31"/>
      <c r="W63" s="32">
        <f t="shared" si="3"/>
        <v>180</v>
      </c>
      <c r="X63" s="6"/>
      <c r="Y63" s="6"/>
      <c r="Z63" s="6"/>
      <c r="AA63" s="6"/>
      <c r="AB63" s="6"/>
    </row>
    <row r="64" spans="1:28" ht="27.4" customHeight="1" thickBot="1" x14ac:dyDescent="0.4">
      <c r="A64" s="183"/>
      <c r="B64" s="6"/>
      <c r="C64" s="4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0"/>
      <c r="P64" s="6"/>
      <c r="Q64" s="6"/>
      <c r="R64" s="6"/>
      <c r="S64" s="28">
        <v>1896</v>
      </c>
      <c r="T64" s="29" t="s">
        <v>116</v>
      </c>
      <c r="U64" s="30">
        <f t="shared" si="2"/>
        <v>0</v>
      </c>
      <c r="V64" s="31"/>
      <c r="W64" s="32">
        <f t="shared" si="3"/>
        <v>0</v>
      </c>
      <c r="X64" s="6"/>
      <c r="Y64" s="6"/>
      <c r="Z64" s="6"/>
      <c r="AA64" s="6"/>
      <c r="AB64" s="6"/>
    </row>
    <row r="65" spans="1:28" ht="25.5" x14ac:dyDescent="0.35">
      <c r="A65" s="187"/>
      <c r="B65" s="6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3"/>
      <c r="P65" s="6"/>
      <c r="Q65" s="6"/>
      <c r="R65" s="6"/>
      <c r="S65" s="6"/>
      <c r="T65" s="6"/>
      <c r="U65" s="39">
        <f>SUM(U3:U64)</f>
        <v>553</v>
      </c>
      <c r="V65" s="6"/>
      <c r="W65" s="41">
        <f>SUM(W3:W64)</f>
        <v>782</v>
      </c>
      <c r="X65" s="6"/>
      <c r="Y65" s="6"/>
      <c r="Z65" s="6"/>
      <c r="AA65" s="6"/>
      <c r="AB65" s="6"/>
    </row>
    <row r="66" spans="1:28" ht="15.6" customHeight="1" x14ac:dyDescent="0.2">
      <c r="A66" s="187"/>
      <c r="B66" s="6"/>
      <c r="C66" s="51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3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187"/>
      <c r="B67" s="6"/>
      <c r="C67" s="5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187"/>
      <c r="B68" s="6"/>
      <c r="C68" s="5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187"/>
      <c r="B69" s="6"/>
      <c r="C69" s="51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3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187"/>
      <c r="B70" s="6"/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187"/>
      <c r="B71" s="6"/>
      <c r="C71" s="51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3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187"/>
      <c r="B72" s="6"/>
      <c r="C72" s="51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3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187"/>
      <c r="B73" s="6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3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187"/>
      <c r="B74" s="6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3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187"/>
      <c r="B75" s="6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3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184"/>
      <c r="B76" s="6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8.600000000000001" customHeight="1" x14ac:dyDescent="0.2">
      <c r="S77" s="6"/>
      <c r="T77" s="6"/>
      <c r="U77" s="6"/>
      <c r="V77" s="6"/>
      <c r="W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15">
    <sortCondition descending="1" ref="O3:O15"/>
  </sortState>
  <mergeCells count="1">
    <mergeCell ref="B1:G1"/>
  </mergeCells>
  <conditionalFormatting sqref="B3:B4 A5:B42">
    <cfRule type="containsText" dxfId="1" priority="1" stopIfTrue="1" operator="containsText" text="SI">
      <formula>NOT(ISERROR(SEARCH("SI",A3)))</formula>
    </cfRule>
    <cfRule type="containsText" dxfId="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U134"/>
  <sheetViews>
    <sheetView showGridLines="0" zoomScale="70" zoomScaleNormal="70" workbookViewId="0">
      <selection activeCell="R16" sqref="R16"/>
    </sheetView>
  </sheetViews>
  <sheetFormatPr defaultColWidth="8.85546875" defaultRowHeight="18.600000000000001" customHeight="1" x14ac:dyDescent="0.2"/>
  <cols>
    <col min="1" max="1" width="8.7109375" style="1" customWidth="1"/>
    <col min="2" max="2" width="43.140625" style="1" customWidth="1"/>
    <col min="3" max="16" width="10.7109375" style="1" customWidth="1"/>
    <col min="17" max="17" width="14" style="1" customWidth="1"/>
    <col min="18" max="18" width="41.140625" style="1" customWidth="1"/>
    <col min="19" max="19" width="14.28515625" style="1" customWidth="1"/>
    <col min="20" max="255" width="8.85546875" style="1" customWidth="1"/>
  </cols>
  <sheetData>
    <row r="1" spans="1:19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</row>
    <row r="3" spans="1:19" ht="20.100000000000001" customHeight="1" thickBot="1" x14ac:dyDescent="0.3">
      <c r="A3" s="88"/>
      <c r="B3" s="89" t="s">
        <v>3</v>
      </c>
      <c r="C3" s="89" t="s">
        <v>85</v>
      </c>
      <c r="D3" s="89" t="s">
        <v>86</v>
      </c>
      <c r="E3" s="90" t="s">
        <v>87</v>
      </c>
      <c r="F3" s="91" t="s">
        <v>88</v>
      </c>
      <c r="G3" s="91" t="s">
        <v>89</v>
      </c>
      <c r="H3" s="91" t="s">
        <v>90</v>
      </c>
      <c r="I3" s="91" t="s">
        <v>91</v>
      </c>
      <c r="J3" s="91" t="s">
        <v>92</v>
      </c>
      <c r="K3" s="91" t="s">
        <v>93</v>
      </c>
      <c r="L3" s="91" t="s">
        <v>94</v>
      </c>
      <c r="M3" s="91" t="s">
        <v>95</v>
      </c>
      <c r="N3" s="91" t="s">
        <v>96</v>
      </c>
      <c r="O3" s="91" t="s">
        <v>97</v>
      </c>
      <c r="P3" s="91" t="s">
        <v>98</v>
      </c>
      <c r="Q3" s="91" t="s">
        <v>99</v>
      </c>
      <c r="R3" s="92"/>
      <c r="S3" s="93" t="s">
        <v>101</v>
      </c>
    </row>
    <row r="4" spans="1:19" ht="20.100000000000001" customHeight="1" thickBot="1" x14ac:dyDescent="0.3">
      <c r="A4" s="94">
        <v>1213</v>
      </c>
      <c r="B4" s="95" t="s">
        <v>114</v>
      </c>
      <c r="C4" s="96">
        <f>('MC M'!U3)</f>
        <v>24</v>
      </c>
      <c r="D4" s="96">
        <f>('MC F'!U3)</f>
        <v>0</v>
      </c>
      <c r="E4" s="97">
        <f>('CU M'!U3)</f>
        <v>0</v>
      </c>
      <c r="F4" s="98">
        <f>('CU F'!U3)</f>
        <v>0</v>
      </c>
      <c r="G4" s="98">
        <f>('ES F'!U3)</f>
        <v>0</v>
      </c>
      <c r="H4" s="98">
        <f>('ES M'!U3)</f>
        <v>44</v>
      </c>
      <c r="I4" s="98">
        <f>('RA M'!U3)</f>
        <v>77</v>
      </c>
      <c r="J4" s="98">
        <f>('RA F'!U3)</f>
        <v>190</v>
      </c>
      <c r="K4" s="98">
        <f>('YA M'!U3)</f>
        <v>10</v>
      </c>
      <c r="L4" s="98">
        <f>('YA F'!U3)</f>
        <v>0</v>
      </c>
      <c r="M4" s="98">
        <f>('YB M'!U3)</f>
        <v>0</v>
      </c>
      <c r="N4" s="98">
        <f>('YB F'!U3)</f>
        <v>0</v>
      </c>
      <c r="O4" s="98">
        <f>('JU M'!U3)</f>
        <v>15</v>
      </c>
      <c r="P4" s="98">
        <f>('JU F'!U3)</f>
        <v>0</v>
      </c>
      <c r="Q4" s="99">
        <f t="shared" ref="Q4:Q35" si="0">SUM(C4:P4)</f>
        <v>360</v>
      </c>
      <c r="R4" s="100" t="s">
        <v>114</v>
      </c>
      <c r="S4" s="101">
        <f t="shared" ref="S4:S35" si="1">SUM(C4:P4)</f>
        <v>360</v>
      </c>
    </row>
    <row r="5" spans="1:19" ht="20.100000000000001" customHeight="1" thickBot="1" x14ac:dyDescent="0.3">
      <c r="A5" s="94">
        <v>2310</v>
      </c>
      <c r="B5" s="95" t="s">
        <v>140</v>
      </c>
      <c r="C5" s="96">
        <f>('MC M'!U4)</f>
        <v>0</v>
      </c>
      <c r="D5" s="96">
        <f>('MC F'!U4)</f>
        <v>36</v>
      </c>
      <c r="E5" s="97">
        <f>('CU M'!U4)</f>
        <v>72</v>
      </c>
      <c r="F5" s="98">
        <f>('CU F'!U4)</f>
        <v>60</v>
      </c>
      <c r="G5" s="98">
        <f>('ES F'!U4)</f>
        <v>23</v>
      </c>
      <c r="H5" s="98">
        <f>('ES M'!U4)</f>
        <v>15</v>
      </c>
      <c r="I5" s="98">
        <f>('RA M'!U4)</f>
        <v>0</v>
      </c>
      <c r="J5" s="98">
        <f>('RA F'!U4)</f>
        <v>57</v>
      </c>
      <c r="K5" s="98">
        <f>('YA M'!U4)</f>
        <v>96</v>
      </c>
      <c r="L5" s="98">
        <f>('YA F'!U4)</f>
        <v>0</v>
      </c>
      <c r="M5" s="98">
        <f>('YB M'!U4)</f>
        <v>20</v>
      </c>
      <c r="N5" s="98">
        <f>('YB F'!U4)</f>
        <v>0</v>
      </c>
      <c r="O5" s="98">
        <f>('JU M'!U4)</f>
        <v>0</v>
      </c>
      <c r="P5" s="98">
        <f>('JU F'!U4)</f>
        <v>0</v>
      </c>
      <c r="Q5" s="99">
        <f t="shared" si="0"/>
        <v>379</v>
      </c>
      <c r="R5" s="100" t="s">
        <v>140</v>
      </c>
      <c r="S5" s="101">
        <f t="shared" si="1"/>
        <v>379</v>
      </c>
    </row>
    <row r="6" spans="1:19" ht="20.100000000000001" customHeight="1" thickBot="1" x14ac:dyDescent="0.3">
      <c r="A6" s="94"/>
      <c r="B6" s="95"/>
      <c r="C6" s="96">
        <f>('MC M'!U5)</f>
        <v>0</v>
      </c>
      <c r="D6" s="96">
        <f>('MC F'!U5)</f>
        <v>0</v>
      </c>
      <c r="E6" s="97">
        <f>('CU M'!U5)</f>
        <v>0</v>
      </c>
      <c r="F6" s="98">
        <f>('CU F'!U5)</f>
        <v>0</v>
      </c>
      <c r="G6" s="98">
        <f>('ES F'!U5)</f>
        <v>0</v>
      </c>
      <c r="H6" s="98">
        <f>('ES M'!U5)</f>
        <v>0</v>
      </c>
      <c r="I6" s="98">
        <f>('RA M'!U5)</f>
        <v>0</v>
      </c>
      <c r="J6" s="98">
        <f>('RA F'!U5)</f>
        <v>0</v>
      </c>
      <c r="K6" s="98">
        <f>('YA M'!U5)</f>
        <v>0</v>
      </c>
      <c r="L6" s="98">
        <f>('YA F'!U5)</f>
        <v>0</v>
      </c>
      <c r="M6" s="98">
        <f>('YB M'!U5)</f>
        <v>0</v>
      </c>
      <c r="N6" s="98">
        <f>('YB F'!U5)</f>
        <v>0</v>
      </c>
      <c r="O6" s="98">
        <f>('JU M'!U5)</f>
        <v>0</v>
      </c>
      <c r="P6" s="98">
        <f>('JU F'!U5)</f>
        <v>0</v>
      </c>
      <c r="Q6" s="99">
        <f t="shared" si="0"/>
        <v>0</v>
      </c>
      <c r="R6" s="100"/>
      <c r="S6" s="101">
        <f t="shared" si="1"/>
        <v>0</v>
      </c>
    </row>
    <row r="7" spans="1:19" ht="20.100000000000001" customHeight="1" thickBot="1" x14ac:dyDescent="0.3">
      <c r="A7" s="94">
        <v>1180</v>
      </c>
      <c r="B7" s="95" t="s">
        <v>172</v>
      </c>
      <c r="C7" s="96">
        <f>('MC M'!U6)</f>
        <v>24</v>
      </c>
      <c r="D7" s="96">
        <f>('MC F'!U6)</f>
        <v>36</v>
      </c>
      <c r="E7" s="97">
        <f>('CU M'!U6)</f>
        <v>48</v>
      </c>
      <c r="F7" s="98">
        <f>('CU F'!U6)</f>
        <v>84</v>
      </c>
      <c r="G7" s="98">
        <f>('ES F'!U6)</f>
        <v>100</v>
      </c>
      <c r="H7" s="98">
        <f>('ES M'!U6)</f>
        <v>165</v>
      </c>
      <c r="I7" s="98">
        <f>('RA M'!U6)</f>
        <v>148</v>
      </c>
      <c r="J7" s="98">
        <f>('RA F'!U6)</f>
        <v>59</v>
      </c>
      <c r="K7" s="98">
        <f>('YA M'!U6)</f>
        <v>692</v>
      </c>
      <c r="L7" s="98">
        <f>('YA F'!U6)</f>
        <v>226</v>
      </c>
      <c r="M7" s="98">
        <f>('YB M'!U6)</f>
        <v>242</v>
      </c>
      <c r="N7" s="98">
        <f>('YB F'!U6)</f>
        <v>270</v>
      </c>
      <c r="O7" s="98">
        <f>('JU M'!U6)</f>
        <v>190</v>
      </c>
      <c r="P7" s="98">
        <f>('JU F'!U6)</f>
        <v>45</v>
      </c>
      <c r="Q7" s="99">
        <f t="shared" si="0"/>
        <v>2329</v>
      </c>
      <c r="R7" s="100" t="s">
        <v>172</v>
      </c>
      <c r="S7" s="101">
        <f t="shared" si="1"/>
        <v>2329</v>
      </c>
    </row>
    <row r="8" spans="1:19" ht="20.100000000000001" customHeight="1" thickBot="1" x14ac:dyDescent="0.3">
      <c r="A8" s="94"/>
      <c r="B8" s="95"/>
      <c r="C8" s="96">
        <f>('MC M'!U7)</f>
        <v>0</v>
      </c>
      <c r="D8" s="96">
        <f>('MC F'!U7)</f>
        <v>0</v>
      </c>
      <c r="E8" s="97">
        <f>('CU M'!U7)</f>
        <v>0</v>
      </c>
      <c r="F8" s="98">
        <f>('CU F'!U7)</f>
        <v>0</v>
      </c>
      <c r="G8" s="98">
        <f>('ES F'!U7)</f>
        <v>0</v>
      </c>
      <c r="H8" s="98">
        <f>('ES M'!U7)</f>
        <v>0</v>
      </c>
      <c r="I8" s="98">
        <f>('RA M'!U7)</f>
        <v>0</v>
      </c>
      <c r="J8" s="98">
        <f>('RA F'!U7)</f>
        <v>0</v>
      </c>
      <c r="K8" s="98">
        <f>('YA M'!U7)</f>
        <v>0</v>
      </c>
      <c r="L8" s="98">
        <f>('YA F'!U7)</f>
        <v>0</v>
      </c>
      <c r="M8" s="98">
        <f>('YB M'!U7)</f>
        <v>0</v>
      </c>
      <c r="N8" s="98">
        <f>('YB F'!U7)</f>
        <v>0</v>
      </c>
      <c r="O8" s="98">
        <f>('JU M'!U7)</f>
        <v>0</v>
      </c>
      <c r="P8" s="98">
        <f>('JU F'!U7)</f>
        <v>0</v>
      </c>
      <c r="Q8" s="99">
        <f t="shared" si="0"/>
        <v>0</v>
      </c>
      <c r="R8" s="100"/>
      <c r="S8" s="101">
        <f t="shared" si="1"/>
        <v>0</v>
      </c>
    </row>
    <row r="9" spans="1:19" ht="20.100000000000001" customHeight="1" thickBot="1" x14ac:dyDescent="0.3">
      <c r="A9" s="94">
        <v>10</v>
      </c>
      <c r="B9" s="95" t="s">
        <v>16</v>
      </c>
      <c r="C9" s="96">
        <f>('MC M'!U8)</f>
        <v>0</v>
      </c>
      <c r="D9" s="96">
        <f>('MC F'!U8)</f>
        <v>0</v>
      </c>
      <c r="E9" s="97">
        <f>('CU M'!U8)</f>
        <v>0</v>
      </c>
      <c r="F9" s="98">
        <f>('CU F'!U8)</f>
        <v>0</v>
      </c>
      <c r="G9" s="98">
        <f>('ES F'!U8)</f>
        <v>15</v>
      </c>
      <c r="H9" s="98">
        <f>('ES M'!U8)</f>
        <v>0</v>
      </c>
      <c r="I9" s="98">
        <f>('RA M'!U8)</f>
        <v>290</v>
      </c>
      <c r="J9" s="98">
        <f>('RA F'!U8)</f>
        <v>90</v>
      </c>
      <c r="K9" s="98">
        <f>('YA M'!U8)</f>
        <v>33</v>
      </c>
      <c r="L9" s="98">
        <f>('YA F'!U8)</f>
        <v>247</v>
      </c>
      <c r="M9" s="98">
        <f>('YB M'!U8)</f>
        <v>240</v>
      </c>
      <c r="N9" s="98">
        <f>('YB F'!U8)</f>
        <v>255</v>
      </c>
      <c r="O9" s="98">
        <f>('JU M'!U8)</f>
        <v>0</v>
      </c>
      <c r="P9" s="98">
        <f>('JU F'!U8)</f>
        <v>0</v>
      </c>
      <c r="Q9" s="99">
        <f>SUM(C9:P9)</f>
        <v>1170</v>
      </c>
      <c r="R9" s="100" t="s">
        <v>16</v>
      </c>
      <c r="S9" s="101">
        <f t="shared" si="1"/>
        <v>1170</v>
      </c>
    </row>
    <row r="10" spans="1:19" ht="20.100000000000001" customHeight="1" thickBot="1" x14ac:dyDescent="0.3">
      <c r="A10" s="94">
        <v>1589</v>
      </c>
      <c r="B10" s="95" t="s">
        <v>143</v>
      </c>
      <c r="C10" s="96">
        <f>('MC M'!U9)</f>
        <v>36</v>
      </c>
      <c r="D10" s="96">
        <f>('MC F'!U9)</f>
        <v>0</v>
      </c>
      <c r="E10" s="97">
        <f>('CU M'!U9)</f>
        <v>0</v>
      </c>
      <c r="F10" s="98">
        <f>('CU F'!U9)</f>
        <v>0</v>
      </c>
      <c r="G10" s="98">
        <f>('ES F'!U9)</f>
        <v>0</v>
      </c>
      <c r="H10" s="98">
        <f>('ES M'!U9)</f>
        <v>32</v>
      </c>
      <c r="I10" s="98">
        <f>('RA M'!U9)</f>
        <v>86</v>
      </c>
      <c r="J10" s="98">
        <f>('RA F'!U9)</f>
        <v>0</v>
      </c>
      <c r="K10" s="98">
        <f>('YA M'!U9)</f>
        <v>25</v>
      </c>
      <c r="L10" s="98">
        <f>('YA F'!U9)</f>
        <v>0</v>
      </c>
      <c r="M10" s="98">
        <f>('YB M'!U9)</f>
        <v>139</v>
      </c>
      <c r="N10" s="98">
        <f>('YB F'!U9)</f>
        <v>0</v>
      </c>
      <c r="O10" s="98">
        <f>('JU M'!U9)</f>
        <v>160</v>
      </c>
      <c r="P10" s="98">
        <f>('JU F'!U9)</f>
        <v>70</v>
      </c>
      <c r="Q10" s="99">
        <f t="shared" si="0"/>
        <v>548</v>
      </c>
      <c r="R10" s="100" t="s">
        <v>143</v>
      </c>
      <c r="S10" s="101">
        <f t="shared" si="1"/>
        <v>548</v>
      </c>
    </row>
    <row r="11" spans="1:19" ht="20.100000000000001" customHeight="1" thickBot="1" x14ac:dyDescent="0.3">
      <c r="A11" s="94"/>
      <c r="B11" s="95"/>
      <c r="C11" s="96">
        <f>('MC M'!U10)</f>
        <v>0</v>
      </c>
      <c r="D11" s="96">
        <f>('MC F'!U10)</f>
        <v>0</v>
      </c>
      <c r="E11" s="97">
        <f>('CU M'!U10)</f>
        <v>0</v>
      </c>
      <c r="F11" s="98">
        <f>('CU F'!U10)</f>
        <v>0</v>
      </c>
      <c r="G11" s="98">
        <f>('ES F'!U10)</f>
        <v>0</v>
      </c>
      <c r="H11" s="98">
        <f>('ES M'!U10)</f>
        <v>0</v>
      </c>
      <c r="I11" s="98">
        <f>('RA M'!U10)</f>
        <v>0</v>
      </c>
      <c r="J11" s="98">
        <f>('RA F'!U10)</f>
        <v>0</v>
      </c>
      <c r="K11" s="98">
        <f>('YA M'!U10)</f>
        <v>0</v>
      </c>
      <c r="L11" s="98">
        <f>('YA F'!U10)</f>
        <v>0</v>
      </c>
      <c r="M11" s="98">
        <f>('YB M'!U10)</f>
        <v>0</v>
      </c>
      <c r="N11" s="98">
        <f>('YB F'!U10)</f>
        <v>0</v>
      </c>
      <c r="O11" s="98">
        <f>('JU M'!U10)</f>
        <v>0</v>
      </c>
      <c r="P11" s="98">
        <f>('JU F'!U10)</f>
        <v>0</v>
      </c>
      <c r="Q11" s="99">
        <f t="shared" si="0"/>
        <v>0</v>
      </c>
      <c r="R11" s="151"/>
      <c r="S11" s="101">
        <f t="shared" si="1"/>
        <v>0</v>
      </c>
    </row>
    <row r="12" spans="1:19" ht="20.100000000000001" customHeight="1" thickBot="1" x14ac:dyDescent="0.3">
      <c r="A12" s="94"/>
      <c r="B12" s="95"/>
      <c r="C12" s="96">
        <f>('MC M'!U11)</f>
        <v>0</v>
      </c>
      <c r="D12" s="96">
        <f>('MC F'!U11)</f>
        <v>0</v>
      </c>
      <c r="E12" s="97">
        <f>('CU M'!U11)</f>
        <v>0</v>
      </c>
      <c r="F12" s="98">
        <f>('CU F'!U11)</f>
        <v>0</v>
      </c>
      <c r="G12" s="98">
        <f>('ES F'!U11)</f>
        <v>0</v>
      </c>
      <c r="H12" s="98">
        <f>('ES M'!U11)</f>
        <v>0</v>
      </c>
      <c r="I12" s="98">
        <f>('RA M'!U11)</f>
        <v>0</v>
      </c>
      <c r="J12" s="98">
        <f>('RA F'!U11)</f>
        <v>0</v>
      </c>
      <c r="K12" s="98">
        <f>('YA M'!U11)</f>
        <v>0</v>
      </c>
      <c r="L12" s="98">
        <f>('YA F'!U11)</f>
        <v>0</v>
      </c>
      <c r="M12" s="98">
        <f>('YB M'!U11)</f>
        <v>0</v>
      </c>
      <c r="N12" s="98">
        <f>('YB F'!U11)</f>
        <v>0</v>
      </c>
      <c r="O12" s="98">
        <f>('JU M'!U11)</f>
        <v>0</v>
      </c>
      <c r="P12" s="98">
        <f>('JU F'!U11)</f>
        <v>0</v>
      </c>
      <c r="Q12" s="99">
        <f t="shared" si="0"/>
        <v>0</v>
      </c>
      <c r="R12" s="100"/>
      <c r="S12" s="101">
        <f t="shared" si="1"/>
        <v>0</v>
      </c>
    </row>
    <row r="13" spans="1:19" ht="20.100000000000001" customHeight="1" thickBot="1" x14ac:dyDescent="0.3">
      <c r="A13" s="94"/>
      <c r="B13" s="95"/>
      <c r="C13" s="96">
        <f>('MC M'!U12)</f>
        <v>0</v>
      </c>
      <c r="D13" s="96">
        <f>('MC F'!U12)</f>
        <v>0</v>
      </c>
      <c r="E13" s="97">
        <f>('CU M'!U12)</f>
        <v>0</v>
      </c>
      <c r="F13" s="98">
        <f>('CU F'!U12)</f>
        <v>0</v>
      </c>
      <c r="G13" s="98">
        <f>('ES F'!U12)</f>
        <v>0</v>
      </c>
      <c r="H13" s="98">
        <f>('ES M'!U12)</f>
        <v>0</v>
      </c>
      <c r="I13" s="98">
        <f>('RA M'!U12)</f>
        <v>0</v>
      </c>
      <c r="J13" s="98">
        <f>('RA F'!U12)</f>
        <v>0</v>
      </c>
      <c r="K13" s="98">
        <f>('YA M'!U12)</f>
        <v>0</v>
      </c>
      <c r="L13" s="98">
        <f>('YA F'!U12)</f>
        <v>0</v>
      </c>
      <c r="M13" s="98">
        <f>('YB M'!U12)</f>
        <v>0</v>
      </c>
      <c r="N13" s="98">
        <f>('YB F'!U12)</f>
        <v>0</v>
      </c>
      <c r="O13" s="98">
        <f>('JU M'!U12)</f>
        <v>0</v>
      </c>
      <c r="P13" s="98">
        <f>('JU F'!U12)</f>
        <v>0</v>
      </c>
      <c r="Q13" s="99">
        <f t="shared" si="0"/>
        <v>0</v>
      </c>
      <c r="R13" s="100"/>
      <c r="S13" s="101">
        <f t="shared" si="1"/>
        <v>0</v>
      </c>
    </row>
    <row r="14" spans="1:19" ht="20.100000000000001" customHeight="1" thickBot="1" x14ac:dyDescent="0.3">
      <c r="A14" s="94"/>
      <c r="B14" s="95"/>
      <c r="C14" s="96">
        <f>('MC M'!U13)</f>
        <v>0</v>
      </c>
      <c r="D14" s="96">
        <f>('MC F'!U13)</f>
        <v>0</v>
      </c>
      <c r="E14" s="97">
        <f>('CU M'!U13)</f>
        <v>0</v>
      </c>
      <c r="F14" s="98">
        <f>('CU F'!U13)</f>
        <v>0</v>
      </c>
      <c r="G14" s="98">
        <f>('ES F'!U13)</f>
        <v>0</v>
      </c>
      <c r="H14" s="98">
        <f>('ES M'!U13)</f>
        <v>0</v>
      </c>
      <c r="I14" s="98">
        <f>('RA M'!U13)</f>
        <v>0</v>
      </c>
      <c r="J14" s="98">
        <f>('RA F'!U13)</f>
        <v>0</v>
      </c>
      <c r="K14" s="98">
        <f>('YA M'!U13)</f>
        <v>0</v>
      </c>
      <c r="L14" s="98">
        <f>('YA F'!U13)</f>
        <v>0</v>
      </c>
      <c r="M14" s="98">
        <f>('YB M'!U13)</f>
        <v>0</v>
      </c>
      <c r="N14" s="98">
        <f>('YB F'!U13)</f>
        <v>0</v>
      </c>
      <c r="O14" s="98">
        <f>('JU M'!U13)</f>
        <v>0</v>
      </c>
      <c r="P14" s="98">
        <v>0</v>
      </c>
      <c r="Q14" s="99">
        <f>SUM(C14:P14)</f>
        <v>0</v>
      </c>
      <c r="R14" s="100"/>
      <c r="S14" s="101">
        <f t="shared" si="1"/>
        <v>0</v>
      </c>
    </row>
    <row r="15" spans="1:19" ht="20.100000000000001" customHeight="1" thickBot="1" x14ac:dyDescent="0.3">
      <c r="A15" s="94"/>
      <c r="B15" s="95"/>
      <c r="C15" s="96">
        <f>('MC M'!U14)</f>
        <v>0</v>
      </c>
      <c r="D15" s="96">
        <f>('MC F'!U14)</f>
        <v>0</v>
      </c>
      <c r="E15" s="97">
        <f>('CU M'!U14)</f>
        <v>0</v>
      </c>
      <c r="F15" s="98">
        <f>('CU F'!U14)</f>
        <v>0</v>
      </c>
      <c r="G15" s="98">
        <f>('ES F'!U14)</f>
        <v>0</v>
      </c>
      <c r="H15" s="98">
        <f>('ES M'!U14)</f>
        <v>0</v>
      </c>
      <c r="I15" s="98">
        <f>('RA M'!U14)</f>
        <v>0</v>
      </c>
      <c r="J15" s="98">
        <f>('RA F'!U14)</f>
        <v>0</v>
      </c>
      <c r="K15" s="98">
        <f>('YA M'!U14)</f>
        <v>0</v>
      </c>
      <c r="L15" s="98">
        <f>('YA F'!U14)</f>
        <v>0</v>
      </c>
      <c r="M15" s="98">
        <f>('YB M'!U14)</f>
        <v>0</v>
      </c>
      <c r="N15" s="98">
        <f>('YB F'!U14)</f>
        <v>0</v>
      </c>
      <c r="O15" s="98">
        <f>('JU M'!U14)</f>
        <v>0</v>
      </c>
      <c r="P15" s="98">
        <f>('JU F'!U14)</f>
        <v>0</v>
      </c>
      <c r="Q15" s="99">
        <f t="shared" si="0"/>
        <v>0</v>
      </c>
      <c r="R15" s="100"/>
      <c r="S15" s="101">
        <f t="shared" si="1"/>
        <v>0</v>
      </c>
    </row>
    <row r="16" spans="1:19" ht="20.100000000000001" customHeight="1" thickBot="1" x14ac:dyDescent="0.3">
      <c r="A16" s="94">
        <v>1317</v>
      </c>
      <c r="B16" s="95" t="s">
        <v>28</v>
      </c>
      <c r="C16" s="96">
        <f>('MC M'!U15)</f>
        <v>24</v>
      </c>
      <c r="D16" s="96">
        <f>('MC F'!U15)</f>
        <v>0</v>
      </c>
      <c r="E16" s="97">
        <f>('CU M'!U15)</f>
        <v>0</v>
      </c>
      <c r="F16" s="98">
        <f>('CU F'!U15)</f>
        <v>0</v>
      </c>
      <c r="G16" s="98">
        <f>('ES F'!U15)</f>
        <v>200</v>
      </c>
      <c r="H16" s="98">
        <f>('ES M'!U15)</f>
        <v>0</v>
      </c>
      <c r="I16" s="98">
        <f>('RA M'!U15)</f>
        <v>0</v>
      </c>
      <c r="J16" s="98">
        <f>('RA F'!U15)</f>
        <v>0</v>
      </c>
      <c r="K16" s="98">
        <f>('YA M'!U15)</f>
        <v>0</v>
      </c>
      <c r="L16" s="98">
        <f>('YA F'!U15)</f>
        <v>0</v>
      </c>
      <c r="M16" s="98">
        <f>('YB M'!U15)</f>
        <v>0</v>
      </c>
      <c r="N16" s="98">
        <f>('YB F'!U15)</f>
        <v>0</v>
      </c>
      <c r="O16" s="98">
        <f>('JU M'!U15)</f>
        <v>0</v>
      </c>
      <c r="P16" s="98">
        <f>('JU F'!U15)</f>
        <v>0</v>
      </c>
      <c r="Q16" s="99">
        <f t="shared" si="0"/>
        <v>224</v>
      </c>
      <c r="R16" s="100" t="s">
        <v>28</v>
      </c>
      <c r="S16" s="101">
        <f t="shared" si="1"/>
        <v>224</v>
      </c>
    </row>
    <row r="17" spans="1:19" ht="20.100000000000001" customHeight="1" thickBot="1" x14ac:dyDescent="0.3">
      <c r="A17" s="94"/>
      <c r="B17" s="95"/>
      <c r="C17" s="96">
        <f>('MC M'!U16)</f>
        <v>0</v>
      </c>
      <c r="D17" s="96">
        <f>('MC F'!U16)</f>
        <v>0</v>
      </c>
      <c r="E17" s="97">
        <f>('CU M'!U16)</f>
        <v>0</v>
      </c>
      <c r="F17" s="98">
        <f>('CU F'!U16)</f>
        <v>0</v>
      </c>
      <c r="G17" s="98">
        <f>('ES F'!U16)</f>
        <v>0</v>
      </c>
      <c r="H17" s="98">
        <f>('ES M'!U16)</f>
        <v>0</v>
      </c>
      <c r="I17" s="98">
        <f>('RA M'!U16)</f>
        <v>0</v>
      </c>
      <c r="J17" s="98">
        <f>('RA F'!U16)</f>
        <v>0</v>
      </c>
      <c r="K17" s="98">
        <f>('YA M'!U16)</f>
        <v>0</v>
      </c>
      <c r="L17" s="98">
        <f>('YA F'!U16)</f>
        <v>0</v>
      </c>
      <c r="M17" s="98">
        <f>('YB M'!U16)</f>
        <v>0</v>
      </c>
      <c r="N17" s="98">
        <f>('YB F'!U16)</f>
        <v>0</v>
      </c>
      <c r="O17" s="98">
        <f>('JU M'!U16)</f>
        <v>0</v>
      </c>
      <c r="P17" s="98">
        <f>('JU F'!U16)</f>
        <v>0</v>
      </c>
      <c r="Q17" s="99">
        <f t="shared" si="0"/>
        <v>0</v>
      </c>
      <c r="R17" s="151"/>
      <c r="S17" s="101">
        <f t="shared" si="1"/>
        <v>0</v>
      </c>
    </row>
    <row r="18" spans="1:19" ht="20.100000000000001" customHeight="1" thickBot="1" x14ac:dyDescent="0.3">
      <c r="A18" s="94">
        <v>2521</v>
      </c>
      <c r="B18" s="95" t="s">
        <v>170</v>
      </c>
      <c r="C18" s="96">
        <f>('MC M'!U17)</f>
        <v>0</v>
      </c>
      <c r="D18" s="96">
        <f>('MC F'!U17)</f>
        <v>0</v>
      </c>
      <c r="E18" s="97">
        <f>('CU M'!U17)</f>
        <v>24</v>
      </c>
      <c r="F18" s="98">
        <f>('CU F'!U17)</f>
        <v>0</v>
      </c>
      <c r="G18" s="98">
        <f>('ES F'!U17)</f>
        <v>0</v>
      </c>
      <c r="H18" s="98">
        <f>('ES M'!U17)</f>
        <v>0</v>
      </c>
      <c r="I18" s="98">
        <f>('RA M'!U17)</f>
        <v>0</v>
      </c>
      <c r="J18" s="98">
        <f>('RA F'!U17)</f>
        <v>0</v>
      </c>
      <c r="K18" s="98">
        <f>('YA M'!U17)</f>
        <v>0</v>
      </c>
      <c r="L18" s="98">
        <f>('YA F'!U17)</f>
        <v>0</v>
      </c>
      <c r="M18" s="98">
        <f>('YB M'!U17)</f>
        <v>22</v>
      </c>
      <c r="N18" s="98">
        <f>('YB F'!U17)</f>
        <v>125</v>
      </c>
      <c r="O18" s="98">
        <f>('JU M'!U17)</f>
        <v>200</v>
      </c>
      <c r="P18" s="98">
        <f>('JU F'!U17)</f>
        <v>0</v>
      </c>
      <c r="Q18" s="99">
        <f t="shared" si="0"/>
        <v>371</v>
      </c>
      <c r="R18" s="100" t="s">
        <v>170</v>
      </c>
      <c r="S18" s="101">
        <f t="shared" si="1"/>
        <v>371</v>
      </c>
    </row>
    <row r="19" spans="1:19" ht="20.100000000000001" customHeight="1" thickBot="1" x14ac:dyDescent="0.3">
      <c r="A19" s="94">
        <v>2144</v>
      </c>
      <c r="B19" s="95" t="s">
        <v>173</v>
      </c>
      <c r="C19" s="96">
        <f>('MC M'!U18)</f>
        <v>0</v>
      </c>
      <c r="D19" s="96">
        <f>('MC F'!U18)</f>
        <v>36</v>
      </c>
      <c r="E19" s="97">
        <f>('CU M'!U18)</f>
        <v>132</v>
      </c>
      <c r="F19" s="98">
        <f>('CU F'!U18)</f>
        <v>144</v>
      </c>
      <c r="G19" s="98">
        <f>('ES F'!U18)</f>
        <v>432</v>
      </c>
      <c r="H19" s="98">
        <f>('ES M'!U18)</f>
        <v>574</v>
      </c>
      <c r="I19" s="98">
        <f>('RA M'!U18)</f>
        <v>479</v>
      </c>
      <c r="J19" s="98">
        <f>('RA F'!U18)</f>
        <v>562</v>
      </c>
      <c r="K19" s="98">
        <f>('YA M'!U18)</f>
        <v>10</v>
      </c>
      <c r="L19" s="98">
        <f>('YA F'!U18)</f>
        <v>435</v>
      </c>
      <c r="M19" s="98">
        <f>('YB M'!U18)</f>
        <v>248</v>
      </c>
      <c r="N19" s="98">
        <f>('YB F'!U18)</f>
        <v>32</v>
      </c>
      <c r="O19" s="98">
        <f>('JU M'!U18)</f>
        <v>328</v>
      </c>
      <c r="P19" s="98">
        <f>('JU F'!U18)</f>
        <v>0</v>
      </c>
      <c r="Q19" s="99">
        <f t="shared" si="0"/>
        <v>3412</v>
      </c>
      <c r="R19" s="100" t="s">
        <v>173</v>
      </c>
      <c r="S19" s="101">
        <f t="shared" si="1"/>
        <v>3412</v>
      </c>
    </row>
    <row r="20" spans="1:19" ht="20.100000000000001" customHeight="1" thickBot="1" x14ac:dyDescent="0.3">
      <c r="A20" s="94"/>
      <c r="B20" s="95"/>
      <c r="C20" s="96">
        <f>('MC M'!U19)</f>
        <v>0</v>
      </c>
      <c r="D20" s="96">
        <f>('MC F'!U19)</f>
        <v>0</v>
      </c>
      <c r="E20" s="97">
        <f>('CU M'!U19)</f>
        <v>0</v>
      </c>
      <c r="F20" s="98">
        <f>('CU F'!U19)</f>
        <v>0</v>
      </c>
      <c r="G20" s="98">
        <f>('ES F'!U19)</f>
        <v>0</v>
      </c>
      <c r="H20" s="98">
        <f>('ES M'!U19)</f>
        <v>0</v>
      </c>
      <c r="I20" s="98">
        <f>('RA M'!U19)</f>
        <v>0</v>
      </c>
      <c r="J20" s="98">
        <f>('RA F'!U19)</f>
        <v>0</v>
      </c>
      <c r="K20" s="98">
        <f>('YA M'!U19)</f>
        <v>0</v>
      </c>
      <c r="L20" s="98">
        <f>('YA F'!U19)</f>
        <v>0</v>
      </c>
      <c r="M20" s="98">
        <f>('YB M'!U19)</f>
        <v>0</v>
      </c>
      <c r="N20" s="98">
        <f>('YB F'!U19)</f>
        <v>0</v>
      </c>
      <c r="O20" s="98">
        <f>('JU M'!U19)</f>
        <v>0</v>
      </c>
      <c r="P20" s="98">
        <f>('JU F'!U19)</f>
        <v>0</v>
      </c>
      <c r="Q20" s="99">
        <f t="shared" si="0"/>
        <v>0</v>
      </c>
      <c r="R20" s="100"/>
      <c r="S20" s="101">
        <f t="shared" si="1"/>
        <v>0</v>
      </c>
    </row>
    <row r="21" spans="1:19" ht="20.100000000000001" customHeight="1" thickBot="1" x14ac:dyDescent="0.3">
      <c r="A21" s="94">
        <v>1298</v>
      </c>
      <c r="B21" s="95" t="s">
        <v>35</v>
      </c>
      <c r="C21" s="96">
        <f>('MC M'!U20)</f>
        <v>0</v>
      </c>
      <c r="D21" s="96">
        <f>('MC F'!U20)</f>
        <v>0</v>
      </c>
      <c r="E21" s="97">
        <f>('CU M'!U20)</f>
        <v>0</v>
      </c>
      <c r="F21" s="98">
        <f>('CU F'!U20)</f>
        <v>0</v>
      </c>
      <c r="G21" s="98">
        <f>('ES F'!U20)</f>
        <v>0</v>
      </c>
      <c r="H21" s="98">
        <f>('ES M'!U20)</f>
        <v>0</v>
      </c>
      <c r="I21" s="98">
        <f>('RA M'!U20)</f>
        <v>0</v>
      </c>
      <c r="J21" s="98">
        <f>('RA F'!U20)</f>
        <v>109</v>
      </c>
      <c r="K21" s="98">
        <f>('YA M'!U20)</f>
        <v>100</v>
      </c>
      <c r="L21" s="98">
        <f>('YA F'!U20)</f>
        <v>15</v>
      </c>
      <c r="M21" s="98">
        <f>('YB M'!U20)</f>
        <v>136</v>
      </c>
      <c r="N21" s="98">
        <f>('YB F'!U20)</f>
        <v>260</v>
      </c>
      <c r="O21" s="98">
        <f>('JU M'!U20)</f>
        <v>16</v>
      </c>
      <c r="P21" s="98">
        <f>('JU F'!U20)</f>
        <v>140</v>
      </c>
      <c r="Q21" s="99">
        <f t="shared" si="0"/>
        <v>776</v>
      </c>
      <c r="R21" s="100" t="s">
        <v>35</v>
      </c>
      <c r="S21" s="101">
        <f t="shared" si="1"/>
        <v>776</v>
      </c>
    </row>
    <row r="22" spans="1:19" ht="20.100000000000001" customHeight="1" thickBot="1" x14ac:dyDescent="0.3">
      <c r="A22" s="94">
        <v>2271</v>
      </c>
      <c r="B22" s="95" t="s">
        <v>120</v>
      </c>
      <c r="C22" s="96">
        <f>('MC M'!U21)</f>
        <v>36</v>
      </c>
      <c r="D22" s="96">
        <f>('MC F'!U21)</f>
        <v>0</v>
      </c>
      <c r="E22" s="97">
        <f>('CU M'!U21)</f>
        <v>0</v>
      </c>
      <c r="F22" s="98">
        <f>('CU F'!U21)</f>
        <v>24</v>
      </c>
      <c r="G22" s="98">
        <f>('ES F'!U21)</f>
        <v>0</v>
      </c>
      <c r="H22" s="98">
        <f>('ES M'!U21)</f>
        <v>390</v>
      </c>
      <c r="I22" s="98">
        <f>('RA M'!U21)</f>
        <v>0</v>
      </c>
      <c r="J22" s="98">
        <f>('RA F'!U21)</f>
        <v>0</v>
      </c>
      <c r="K22" s="98">
        <f>('YA M'!U21)</f>
        <v>475</v>
      </c>
      <c r="L22" s="98">
        <f>('YA F'!U21)</f>
        <v>280</v>
      </c>
      <c r="M22" s="98">
        <f>('YB M'!U21)</f>
        <v>10</v>
      </c>
      <c r="N22" s="98">
        <f>('YB F'!U21)</f>
        <v>39</v>
      </c>
      <c r="O22" s="98">
        <f>('JU M'!U21)</f>
        <v>0</v>
      </c>
      <c r="P22" s="98">
        <f>('JU F'!U21)</f>
        <v>18</v>
      </c>
      <c r="Q22" s="99">
        <f t="shared" si="0"/>
        <v>1272</v>
      </c>
      <c r="R22" s="100" t="s">
        <v>120</v>
      </c>
      <c r="S22" s="101">
        <f t="shared" si="1"/>
        <v>1272</v>
      </c>
    </row>
    <row r="23" spans="1:19" ht="20.100000000000001" customHeight="1" thickBot="1" x14ac:dyDescent="0.3">
      <c r="A23" s="94">
        <v>2186</v>
      </c>
      <c r="B23" s="95" t="s">
        <v>122</v>
      </c>
      <c r="C23" s="96">
        <f>('MC M'!U22)</f>
        <v>0</v>
      </c>
      <c r="D23" s="96">
        <f>('MC F'!U22)</f>
        <v>0</v>
      </c>
      <c r="E23" s="97">
        <f>('CU M'!U22)</f>
        <v>48</v>
      </c>
      <c r="F23" s="98">
        <f>('CU F'!U22)</f>
        <v>0</v>
      </c>
      <c r="G23" s="98">
        <f>('ES F'!U22)</f>
        <v>0</v>
      </c>
      <c r="H23" s="98">
        <f>('ES M'!U22)</f>
        <v>14</v>
      </c>
      <c r="I23" s="98">
        <f>('RA M'!U22)</f>
        <v>140</v>
      </c>
      <c r="J23" s="98">
        <f>('RA F'!U22)</f>
        <v>295</v>
      </c>
      <c r="K23" s="98">
        <f>('YA M'!U22)</f>
        <v>31</v>
      </c>
      <c r="L23" s="98">
        <f>('YA F'!U22)</f>
        <v>0</v>
      </c>
      <c r="M23" s="98">
        <f>('YB M'!U22)</f>
        <v>175</v>
      </c>
      <c r="N23" s="98">
        <f>('YB F'!U22)</f>
        <v>0</v>
      </c>
      <c r="O23" s="98">
        <f>('JU M'!U22)</f>
        <v>47</v>
      </c>
      <c r="P23" s="98">
        <f>('JU F'!U22)</f>
        <v>0</v>
      </c>
      <c r="Q23" s="99">
        <f t="shared" si="0"/>
        <v>750</v>
      </c>
      <c r="R23" s="100" t="s">
        <v>122</v>
      </c>
      <c r="S23" s="101">
        <f t="shared" si="1"/>
        <v>750</v>
      </c>
    </row>
    <row r="24" spans="1:19" ht="20.100000000000001" customHeight="1" thickBot="1" x14ac:dyDescent="0.3">
      <c r="A24" s="94"/>
      <c r="B24" s="95"/>
      <c r="C24" s="96">
        <f>('MC M'!U23)</f>
        <v>0</v>
      </c>
      <c r="D24" s="96">
        <f>('MC F'!U23)</f>
        <v>0</v>
      </c>
      <c r="E24" s="97">
        <f>('CU M'!U23)</f>
        <v>0</v>
      </c>
      <c r="F24" s="98">
        <f>('CU F'!U23)</f>
        <v>0</v>
      </c>
      <c r="G24" s="98">
        <f>('ES F'!U23)</f>
        <v>0</v>
      </c>
      <c r="H24" s="98">
        <f>('ES M'!U23)</f>
        <v>0</v>
      </c>
      <c r="I24" s="98">
        <f>('RA M'!U23)</f>
        <v>0</v>
      </c>
      <c r="J24" s="98">
        <f>('RA F'!U23)</f>
        <v>0</v>
      </c>
      <c r="K24" s="98">
        <f>('YA M'!U23)</f>
        <v>0</v>
      </c>
      <c r="L24" s="98">
        <f>('YA F'!U23)</f>
        <v>0</v>
      </c>
      <c r="M24" s="98">
        <f>('YB M'!U23)</f>
        <v>0</v>
      </c>
      <c r="N24" s="98">
        <f>('YB F'!U23)</f>
        <v>0</v>
      </c>
      <c r="O24" s="98">
        <f>('JU M'!U23)</f>
        <v>0</v>
      </c>
      <c r="P24" s="98">
        <f>('JU F'!U23)</f>
        <v>0</v>
      </c>
      <c r="Q24" s="99">
        <f t="shared" si="0"/>
        <v>0</v>
      </c>
      <c r="R24" s="100"/>
      <c r="S24" s="101">
        <f t="shared" si="1"/>
        <v>0</v>
      </c>
    </row>
    <row r="25" spans="1:19" ht="20.100000000000001" customHeight="1" thickBot="1" x14ac:dyDescent="0.3">
      <c r="A25" s="94"/>
      <c r="B25" s="95"/>
      <c r="C25" s="96">
        <f>('MC M'!U24)</f>
        <v>0</v>
      </c>
      <c r="D25" s="96">
        <f>('MC F'!U24)</f>
        <v>0</v>
      </c>
      <c r="E25" s="97">
        <f>('CU M'!U24)</f>
        <v>0</v>
      </c>
      <c r="F25" s="98">
        <f>('CU F'!U24)</f>
        <v>0</v>
      </c>
      <c r="G25" s="98">
        <f>('ES F'!U24)</f>
        <v>0</v>
      </c>
      <c r="H25" s="98">
        <f>('ES M'!U24)</f>
        <v>0</v>
      </c>
      <c r="I25" s="98">
        <f>('RA M'!U24)</f>
        <v>0</v>
      </c>
      <c r="J25" s="98">
        <f>('RA F'!U24)</f>
        <v>0</v>
      </c>
      <c r="K25" s="98">
        <f>('YA M'!U24)</f>
        <v>0</v>
      </c>
      <c r="L25" s="98">
        <f>('YA F'!U24)</f>
        <v>0</v>
      </c>
      <c r="M25" s="98">
        <f>('YB M'!U24)</f>
        <v>0</v>
      </c>
      <c r="N25" s="98">
        <f>('YB F'!U24)</f>
        <v>0</v>
      </c>
      <c r="O25" s="98">
        <f>('JU M'!U24)</f>
        <v>0</v>
      </c>
      <c r="P25" s="98">
        <f>('JU F'!U24)</f>
        <v>0</v>
      </c>
      <c r="Q25" s="99">
        <f t="shared" si="0"/>
        <v>0</v>
      </c>
      <c r="R25" s="100"/>
      <c r="S25" s="101">
        <f t="shared" si="1"/>
        <v>0</v>
      </c>
    </row>
    <row r="26" spans="1:19" ht="20.100000000000001" customHeight="1" thickBot="1" x14ac:dyDescent="0.3">
      <c r="A26" s="94"/>
      <c r="B26" s="95"/>
      <c r="C26" s="96">
        <f>('MC M'!U25)</f>
        <v>0</v>
      </c>
      <c r="D26" s="96">
        <f>('MC F'!U25)</f>
        <v>0</v>
      </c>
      <c r="E26" s="97">
        <f>('CU M'!U25)</f>
        <v>0</v>
      </c>
      <c r="F26" s="98">
        <f>('CU F'!U25)</f>
        <v>0</v>
      </c>
      <c r="G26" s="98">
        <f>('ES F'!U25)</f>
        <v>0</v>
      </c>
      <c r="H26" s="98">
        <f>('ES M'!U25)</f>
        <v>0</v>
      </c>
      <c r="I26" s="98">
        <f>('RA M'!U25)</f>
        <v>0</v>
      </c>
      <c r="J26" s="98">
        <f>('RA F'!U25)</f>
        <v>0</v>
      </c>
      <c r="K26" s="98">
        <f>('YA M'!U25)</f>
        <v>0</v>
      </c>
      <c r="L26" s="98">
        <f>('YA F'!U25)</f>
        <v>0</v>
      </c>
      <c r="M26" s="98">
        <f>('YB M'!U25)</f>
        <v>0</v>
      </c>
      <c r="N26" s="98">
        <f>('YB F'!U25)</f>
        <v>0</v>
      </c>
      <c r="O26" s="98">
        <f>('JU M'!U25)</f>
        <v>0</v>
      </c>
      <c r="P26" s="98">
        <f>('JU F'!U25)</f>
        <v>0</v>
      </c>
      <c r="Q26" s="99">
        <f t="shared" si="0"/>
        <v>0</v>
      </c>
      <c r="R26" s="100"/>
      <c r="S26" s="101">
        <f t="shared" si="1"/>
        <v>0</v>
      </c>
    </row>
    <row r="27" spans="1:19" ht="20.100000000000001" customHeight="1" thickBot="1" x14ac:dyDescent="0.3">
      <c r="A27" s="94"/>
      <c r="B27" s="95"/>
      <c r="C27" s="96">
        <f>('MC M'!U26)</f>
        <v>0</v>
      </c>
      <c r="D27" s="96">
        <f>('MC F'!U26)</f>
        <v>0</v>
      </c>
      <c r="E27" s="97">
        <f>('CU M'!U26)</f>
        <v>0</v>
      </c>
      <c r="F27" s="98">
        <f>('CU F'!U26)</f>
        <v>0</v>
      </c>
      <c r="G27" s="98">
        <f>('ES F'!U26)</f>
        <v>0</v>
      </c>
      <c r="H27" s="98">
        <f>('ES M'!U26)</f>
        <v>0</v>
      </c>
      <c r="I27" s="98">
        <f>('RA M'!U26)</f>
        <v>0</v>
      </c>
      <c r="J27" s="98">
        <f>('RA F'!U26)</f>
        <v>0</v>
      </c>
      <c r="K27" s="98">
        <f>('YA M'!U26)</f>
        <v>0</v>
      </c>
      <c r="L27" s="98">
        <f>('YA F'!U26)</f>
        <v>0</v>
      </c>
      <c r="M27" s="98">
        <f>('YB M'!U26)</f>
        <v>0</v>
      </c>
      <c r="N27" s="98">
        <f>('YB F'!U26)</f>
        <v>0</v>
      </c>
      <c r="O27" s="98">
        <f>('JU M'!U26)</f>
        <v>0</v>
      </c>
      <c r="P27" s="98">
        <f>('JU F'!U26)</f>
        <v>0</v>
      </c>
      <c r="Q27" s="99">
        <f t="shared" si="0"/>
        <v>0</v>
      </c>
      <c r="R27" s="100"/>
      <c r="S27" s="101">
        <f t="shared" si="1"/>
        <v>0</v>
      </c>
    </row>
    <row r="28" spans="1:19" ht="20.100000000000001" customHeight="1" thickBot="1" x14ac:dyDescent="0.3">
      <c r="A28" s="94"/>
      <c r="B28" s="95"/>
      <c r="C28" s="96">
        <f>('MC M'!U27)</f>
        <v>0</v>
      </c>
      <c r="D28" s="96">
        <f>('MC F'!U27)</f>
        <v>0</v>
      </c>
      <c r="E28" s="97">
        <f>('CU M'!U27)</f>
        <v>0</v>
      </c>
      <c r="F28" s="98">
        <f>('CU F'!U27)</f>
        <v>0</v>
      </c>
      <c r="G28" s="98">
        <f>('ES F'!U27)</f>
        <v>0</v>
      </c>
      <c r="H28" s="98">
        <f>('ES M'!U27)</f>
        <v>0</v>
      </c>
      <c r="I28" s="98">
        <f>('RA M'!U27)</f>
        <v>0</v>
      </c>
      <c r="J28" s="98">
        <f>('RA F'!U27)</f>
        <v>0</v>
      </c>
      <c r="K28" s="98">
        <f>('YA M'!U27)</f>
        <v>0</v>
      </c>
      <c r="L28" s="98">
        <f>('YA F'!U27)</f>
        <v>0</v>
      </c>
      <c r="M28" s="98">
        <f>('YB M'!U27)</f>
        <v>0</v>
      </c>
      <c r="N28" s="98">
        <f>('YB F'!U27)</f>
        <v>0</v>
      </c>
      <c r="O28" s="98">
        <f>('JU M'!U27)</f>
        <v>0</v>
      </c>
      <c r="P28" s="98">
        <f>('JU F'!U27)</f>
        <v>0</v>
      </c>
      <c r="Q28" s="99">
        <f t="shared" si="0"/>
        <v>0</v>
      </c>
      <c r="R28" s="100"/>
      <c r="S28" s="101">
        <f t="shared" si="1"/>
        <v>0</v>
      </c>
    </row>
    <row r="29" spans="1:19" ht="20.100000000000001" customHeight="1" thickBot="1" x14ac:dyDescent="0.3">
      <c r="A29" s="94">
        <v>1174</v>
      </c>
      <c r="B29" s="95" t="s">
        <v>121</v>
      </c>
      <c r="C29" s="96">
        <f>('MC M'!U28)</f>
        <v>0</v>
      </c>
      <c r="D29" s="96">
        <f>('MC F'!U28)</f>
        <v>0</v>
      </c>
      <c r="E29" s="97">
        <f>('CU M'!U28)</f>
        <v>0</v>
      </c>
      <c r="F29" s="98">
        <f>('CU F'!U28)</f>
        <v>36</v>
      </c>
      <c r="G29" s="98">
        <f>('ES F'!U28)</f>
        <v>0</v>
      </c>
      <c r="H29" s="98">
        <f>('ES M'!U28)</f>
        <v>0</v>
      </c>
      <c r="I29" s="98">
        <f>('RA M'!U28)</f>
        <v>0</v>
      </c>
      <c r="J29" s="98">
        <f>('RA F'!U28)</f>
        <v>10</v>
      </c>
      <c r="K29" s="98">
        <f>('YA M'!U28)</f>
        <v>0</v>
      </c>
      <c r="L29" s="98">
        <f>('YA F'!U28)</f>
        <v>0</v>
      </c>
      <c r="M29" s="98">
        <f>('YB M'!U28)</f>
        <v>0</v>
      </c>
      <c r="N29" s="98">
        <f>('YB F'!U28)</f>
        <v>0</v>
      </c>
      <c r="O29" s="98">
        <f>('JU M'!U28)</f>
        <v>0</v>
      </c>
      <c r="P29" s="98">
        <f>('JU F'!U28)</f>
        <v>0</v>
      </c>
      <c r="Q29" s="99">
        <f t="shared" si="0"/>
        <v>46</v>
      </c>
      <c r="R29" s="100" t="s">
        <v>121</v>
      </c>
      <c r="S29" s="101">
        <f t="shared" si="1"/>
        <v>46</v>
      </c>
    </row>
    <row r="30" spans="1:19" ht="20.100000000000001" customHeight="1" thickBot="1" x14ac:dyDescent="0.3">
      <c r="A30" s="94"/>
      <c r="B30" s="95"/>
      <c r="C30" s="96">
        <f>('MC M'!U29)</f>
        <v>0</v>
      </c>
      <c r="D30" s="96">
        <f>('MC F'!U29)</f>
        <v>0</v>
      </c>
      <c r="E30" s="97">
        <f>('CU M'!U29)</f>
        <v>0</v>
      </c>
      <c r="F30" s="98">
        <f>('CU F'!U29)</f>
        <v>0</v>
      </c>
      <c r="G30" s="98">
        <f>('ES F'!U29)</f>
        <v>0</v>
      </c>
      <c r="H30" s="98">
        <f>('ES M'!U29)</f>
        <v>0</v>
      </c>
      <c r="I30" s="98">
        <f>('RA M'!U29)</f>
        <v>0</v>
      </c>
      <c r="J30" s="98">
        <f>('RA F'!U29)</f>
        <v>0</v>
      </c>
      <c r="K30" s="98">
        <f>('YA M'!U29)</f>
        <v>0</v>
      </c>
      <c r="L30" s="98">
        <f>('YA F'!U29)</f>
        <v>0</v>
      </c>
      <c r="M30" s="98">
        <f>('YB M'!U29)</f>
        <v>0</v>
      </c>
      <c r="N30" s="98">
        <f>('YB F'!U29)</f>
        <v>0</v>
      </c>
      <c r="O30" s="98">
        <f>('JU M'!U29)</f>
        <v>0</v>
      </c>
      <c r="P30" s="98">
        <f>('JU F'!U29)</f>
        <v>0</v>
      </c>
      <c r="Q30" s="99">
        <f t="shared" si="0"/>
        <v>0</v>
      </c>
      <c r="R30" s="100"/>
      <c r="S30" s="101">
        <f t="shared" si="1"/>
        <v>0</v>
      </c>
    </row>
    <row r="31" spans="1:19" ht="20.100000000000001" customHeight="1" thickBot="1" x14ac:dyDescent="0.3">
      <c r="A31" s="94">
        <v>1773</v>
      </c>
      <c r="B31" s="95" t="s">
        <v>71</v>
      </c>
      <c r="C31" s="96">
        <f>('MC M'!U30)</f>
        <v>0</v>
      </c>
      <c r="D31" s="96">
        <f>('MC F'!U30)</f>
        <v>0</v>
      </c>
      <c r="E31" s="97">
        <f>('CU M'!U30)</f>
        <v>36</v>
      </c>
      <c r="F31" s="98">
        <f>('CU F'!U30)</f>
        <v>0</v>
      </c>
      <c r="G31" s="98">
        <f>('ES F'!U30)</f>
        <v>42</v>
      </c>
      <c r="H31" s="98">
        <f>('ES M'!U30)</f>
        <v>129</v>
      </c>
      <c r="I31" s="98">
        <f>('RA M'!U30)</f>
        <v>121</v>
      </c>
      <c r="J31" s="98">
        <f>('RA F'!U30)</f>
        <v>15</v>
      </c>
      <c r="K31" s="98">
        <f>('YA M'!U30)</f>
        <v>15</v>
      </c>
      <c r="L31" s="98">
        <f>('YA F'!U30)</f>
        <v>26</v>
      </c>
      <c r="M31" s="98">
        <f>('YB M'!U30)</f>
        <v>0</v>
      </c>
      <c r="N31" s="98">
        <f>('YB F'!U30)</f>
        <v>0</v>
      </c>
      <c r="O31" s="98">
        <f>('JU M'!U30)</f>
        <v>0</v>
      </c>
      <c r="P31" s="98">
        <f>('JU F'!U30)</f>
        <v>0</v>
      </c>
      <c r="Q31" s="99">
        <f t="shared" si="0"/>
        <v>384</v>
      </c>
      <c r="R31" s="100" t="s">
        <v>71</v>
      </c>
      <c r="S31" s="101">
        <f t="shared" si="1"/>
        <v>384</v>
      </c>
    </row>
    <row r="32" spans="1:19" ht="20.100000000000001" customHeight="1" thickBot="1" x14ac:dyDescent="0.3">
      <c r="A32" s="94"/>
      <c r="B32" s="95"/>
      <c r="C32" s="96">
        <f>('MC M'!U31)</f>
        <v>0</v>
      </c>
      <c r="D32" s="96">
        <f>('MC F'!U31)</f>
        <v>0</v>
      </c>
      <c r="E32" s="97">
        <f>('CU M'!U31)</f>
        <v>0</v>
      </c>
      <c r="F32" s="98">
        <f>('CU F'!U31)</f>
        <v>0</v>
      </c>
      <c r="G32" s="98">
        <f>('ES F'!U31)</f>
        <v>0</v>
      </c>
      <c r="H32" s="98">
        <f>('ES M'!U31)</f>
        <v>0</v>
      </c>
      <c r="I32" s="98">
        <f>('RA M'!U31)</f>
        <v>0</v>
      </c>
      <c r="J32" s="98">
        <f>('RA F'!U31)</f>
        <v>0</v>
      </c>
      <c r="K32" s="98">
        <f>('YA M'!U31)</f>
        <v>0</v>
      </c>
      <c r="L32" s="98">
        <f>('YA F'!U31)</f>
        <v>0</v>
      </c>
      <c r="M32" s="98">
        <f>('YB M'!U31)</f>
        <v>0</v>
      </c>
      <c r="N32" s="98">
        <f>('YB F'!U31)</f>
        <v>0</v>
      </c>
      <c r="O32" s="98">
        <f>('JU M'!U31)</f>
        <v>0</v>
      </c>
      <c r="P32" s="98">
        <f>('JU F'!U31)</f>
        <v>0</v>
      </c>
      <c r="Q32" s="99">
        <f t="shared" si="0"/>
        <v>0</v>
      </c>
      <c r="R32" s="100"/>
      <c r="S32" s="101">
        <f t="shared" si="1"/>
        <v>0</v>
      </c>
    </row>
    <row r="33" spans="1:19" ht="20.100000000000001" customHeight="1" thickBot="1" x14ac:dyDescent="0.3">
      <c r="A33" s="94"/>
      <c r="B33" s="95"/>
      <c r="C33" s="96">
        <f>('MC M'!U32)</f>
        <v>0</v>
      </c>
      <c r="D33" s="96">
        <f>('MC F'!U32)</f>
        <v>0</v>
      </c>
      <c r="E33" s="97">
        <f>('CU M'!U32)</f>
        <v>0</v>
      </c>
      <c r="F33" s="98">
        <f>('CU F'!U32)</f>
        <v>0</v>
      </c>
      <c r="G33" s="98">
        <f>('ES F'!U32)</f>
        <v>0</v>
      </c>
      <c r="H33" s="98">
        <f>('ES M'!U32)</f>
        <v>0</v>
      </c>
      <c r="I33" s="98">
        <f>('RA M'!U32)</f>
        <v>0</v>
      </c>
      <c r="J33" s="98">
        <f>('RA F'!U32)</f>
        <v>0</v>
      </c>
      <c r="K33" s="98">
        <f>('YA M'!U32)</f>
        <v>0</v>
      </c>
      <c r="L33" s="98">
        <f>('YA F'!U32)</f>
        <v>0</v>
      </c>
      <c r="M33" s="98">
        <f>('YB M'!U32)</f>
        <v>0</v>
      </c>
      <c r="N33" s="98">
        <f>('YB F'!U32)</f>
        <v>0</v>
      </c>
      <c r="O33" s="98">
        <f>('JU M'!U32)</f>
        <v>0</v>
      </c>
      <c r="P33" s="98">
        <f>('JU F'!U32)</f>
        <v>0</v>
      </c>
      <c r="Q33" s="99">
        <f t="shared" si="0"/>
        <v>0</v>
      </c>
      <c r="R33" s="100"/>
      <c r="S33" s="101">
        <f t="shared" si="1"/>
        <v>0</v>
      </c>
    </row>
    <row r="34" spans="1:19" ht="20.100000000000001" customHeight="1" thickBot="1" x14ac:dyDescent="0.3">
      <c r="A34" s="94"/>
      <c r="B34" s="95"/>
      <c r="C34" s="96">
        <f>('MC M'!U33)</f>
        <v>0</v>
      </c>
      <c r="D34" s="96">
        <f>('MC F'!U33)</f>
        <v>0</v>
      </c>
      <c r="E34" s="97">
        <f>('CU M'!U33)</f>
        <v>0</v>
      </c>
      <c r="F34" s="98">
        <f>('CU F'!U33)</f>
        <v>0</v>
      </c>
      <c r="G34" s="98">
        <f>('ES F'!U33)</f>
        <v>0</v>
      </c>
      <c r="H34" s="98">
        <f>('ES M'!U33)</f>
        <v>0</v>
      </c>
      <c r="I34" s="98">
        <f>('RA M'!U33)</f>
        <v>0</v>
      </c>
      <c r="J34" s="98">
        <f>('RA F'!U33)</f>
        <v>0</v>
      </c>
      <c r="K34" s="98">
        <f>('YA M'!U33)</f>
        <v>0</v>
      </c>
      <c r="L34" s="98">
        <f>('YA F'!U33)</f>
        <v>0</v>
      </c>
      <c r="M34" s="98">
        <f>('YB M'!U33)</f>
        <v>0</v>
      </c>
      <c r="N34" s="98">
        <f>('YB F'!U33)</f>
        <v>0</v>
      </c>
      <c r="O34" s="98">
        <f>('JU M'!U33)</f>
        <v>0</v>
      </c>
      <c r="P34" s="98">
        <f>('JU F'!U33)</f>
        <v>0</v>
      </c>
      <c r="Q34" s="99">
        <f t="shared" si="0"/>
        <v>0</v>
      </c>
      <c r="R34" s="100"/>
      <c r="S34" s="101">
        <f t="shared" si="1"/>
        <v>0</v>
      </c>
    </row>
    <row r="35" spans="1:19" ht="20.100000000000001" customHeight="1" thickBot="1" x14ac:dyDescent="0.3">
      <c r="A35" s="94">
        <v>2072</v>
      </c>
      <c r="B35" s="95" t="s">
        <v>171</v>
      </c>
      <c r="C35" s="96">
        <f>('MC M'!U34)</f>
        <v>0</v>
      </c>
      <c r="D35" s="96">
        <f>('MC F'!U34)</f>
        <v>0</v>
      </c>
      <c r="E35" s="97">
        <f>('CU M'!U34)</f>
        <v>0</v>
      </c>
      <c r="F35" s="98">
        <f>('CU F'!U34)</f>
        <v>36</v>
      </c>
      <c r="G35" s="98">
        <f>('ES F'!U34)</f>
        <v>282</v>
      </c>
      <c r="H35" s="98">
        <f>('ES M'!U34)</f>
        <v>15</v>
      </c>
      <c r="I35" s="98">
        <f>('RA M'!U34)</f>
        <v>242</v>
      </c>
      <c r="J35" s="98">
        <f>('RA F'!U34)</f>
        <v>0</v>
      </c>
      <c r="K35" s="98">
        <f>('YA M'!U34)</f>
        <v>22</v>
      </c>
      <c r="L35" s="98">
        <f>('YA F'!U34)</f>
        <v>59</v>
      </c>
      <c r="M35" s="98">
        <f>('YB M'!U34)</f>
        <v>0</v>
      </c>
      <c r="N35" s="98">
        <f>('YB F'!U34)</f>
        <v>91</v>
      </c>
      <c r="O35" s="98">
        <f>('JU M'!U34)</f>
        <v>0</v>
      </c>
      <c r="P35" s="98">
        <f>('JU F'!U34)</f>
        <v>0</v>
      </c>
      <c r="Q35" s="99">
        <f t="shared" si="0"/>
        <v>747</v>
      </c>
      <c r="R35" s="100" t="s">
        <v>171</v>
      </c>
      <c r="S35" s="101">
        <f t="shared" si="1"/>
        <v>747</v>
      </c>
    </row>
    <row r="36" spans="1:19" ht="20.100000000000001" customHeight="1" thickBot="1" x14ac:dyDescent="0.3">
      <c r="A36" s="94"/>
      <c r="B36" s="95"/>
      <c r="C36" s="96">
        <f>('MC M'!U35)</f>
        <v>0</v>
      </c>
      <c r="D36" s="96">
        <f>('MC F'!U35)</f>
        <v>0</v>
      </c>
      <c r="E36" s="97">
        <f>('CU M'!U35)</f>
        <v>0</v>
      </c>
      <c r="F36" s="98">
        <f>('CU F'!U35)</f>
        <v>0</v>
      </c>
      <c r="G36" s="98">
        <f>('ES F'!U35)</f>
        <v>0</v>
      </c>
      <c r="H36" s="98">
        <f>('ES M'!U35)</f>
        <v>0</v>
      </c>
      <c r="I36" s="98">
        <f>('RA M'!U35)</f>
        <v>0</v>
      </c>
      <c r="J36" s="98">
        <f>('RA F'!U35)</f>
        <v>0</v>
      </c>
      <c r="K36" s="98">
        <f>('YA M'!U35)</f>
        <v>0</v>
      </c>
      <c r="L36" s="98">
        <f>('YA F'!U35)</f>
        <v>0</v>
      </c>
      <c r="M36" s="98">
        <f>('YB M'!U35)</f>
        <v>0</v>
      </c>
      <c r="N36" s="98">
        <f>('YB F'!U35)</f>
        <v>0</v>
      </c>
      <c r="O36" s="98">
        <f>('JU M'!U35)</f>
        <v>0</v>
      </c>
      <c r="P36" s="98">
        <f>('JU F'!U35)</f>
        <v>0</v>
      </c>
      <c r="Q36" s="99">
        <f t="shared" ref="Q36:Q64" si="2">SUM(C36:P36)</f>
        <v>0</v>
      </c>
      <c r="R36" s="100" t="s">
        <v>110</v>
      </c>
      <c r="S36" s="101">
        <f t="shared" ref="S36:S65" si="3">SUM(C36:P36)</f>
        <v>0</v>
      </c>
    </row>
    <row r="37" spans="1:19" ht="20.100000000000001" customHeight="1" thickBot="1" x14ac:dyDescent="0.3">
      <c r="A37" s="94"/>
      <c r="B37" s="95"/>
      <c r="C37" s="96">
        <f>('MC M'!U36)</f>
        <v>0</v>
      </c>
      <c r="D37" s="96">
        <f>('MC F'!U36)</f>
        <v>0</v>
      </c>
      <c r="E37" s="97">
        <f>('CU M'!U36)</f>
        <v>0</v>
      </c>
      <c r="F37" s="98">
        <f>('CU F'!U36)</f>
        <v>0</v>
      </c>
      <c r="G37" s="98">
        <f>('ES F'!U36)</f>
        <v>0</v>
      </c>
      <c r="H37" s="98">
        <f>('ES M'!U36)</f>
        <v>0</v>
      </c>
      <c r="I37" s="98">
        <f>('RA M'!U36)</f>
        <v>0</v>
      </c>
      <c r="J37" s="98">
        <f>('RA F'!U36)</f>
        <v>0</v>
      </c>
      <c r="K37" s="98">
        <f>('YA M'!U36)</f>
        <v>0</v>
      </c>
      <c r="L37" s="98">
        <f>('YA F'!U36)</f>
        <v>0</v>
      </c>
      <c r="M37" s="98">
        <f>('YB M'!U36)</f>
        <v>0</v>
      </c>
      <c r="N37" s="98">
        <f>('YB F'!U36)</f>
        <v>0</v>
      </c>
      <c r="O37" s="98">
        <f>('JU M'!U36)</f>
        <v>0</v>
      </c>
      <c r="P37" s="98">
        <f>('JU F'!U36)</f>
        <v>0</v>
      </c>
      <c r="Q37" s="99">
        <f t="shared" si="2"/>
        <v>0</v>
      </c>
      <c r="R37" s="100"/>
      <c r="S37" s="101">
        <f t="shared" si="3"/>
        <v>0</v>
      </c>
    </row>
    <row r="38" spans="1:19" ht="20.100000000000001" customHeight="1" thickBot="1" x14ac:dyDescent="0.3">
      <c r="A38" s="94"/>
      <c r="B38" s="95"/>
      <c r="C38" s="96">
        <f>('MC M'!U37)</f>
        <v>0</v>
      </c>
      <c r="D38" s="96">
        <f>('MC F'!U37)</f>
        <v>0</v>
      </c>
      <c r="E38" s="97">
        <f>('CU M'!U37)</f>
        <v>0</v>
      </c>
      <c r="F38" s="98">
        <f>('CU F'!U37)</f>
        <v>0</v>
      </c>
      <c r="G38" s="98">
        <f>('ES F'!U37)</f>
        <v>0</v>
      </c>
      <c r="H38" s="98">
        <f>('ES M'!U37)</f>
        <v>0</v>
      </c>
      <c r="I38" s="98">
        <f>('RA M'!U37)</f>
        <v>0</v>
      </c>
      <c r="J38" s="98">
        <f>('RA F'!U37)</f>
        <v>0</v>
      </c>
      <c r="K38" s="98">
        <f>('YA M'!U37)</f>
        <v>0</v>
      </c>
      <c r="L38" s="98">
        <f>('YA F'!U37)</f>
        <v>0</v>
      </c>
      <c r="M38" s="98">
        <f>('YB M'!U37)</f>
        <v>0</v>
      </c>
      <c r="N38" s="98">
        <f>('YB F'!U37)</f>
        <v>0</v>
      </c>
      <c r="O38" s="98">
        <f>('JU M'!U37)</f>
        <v>0</v>
      </c>
      <c r="P38" s="98">
        <f>('JU F'!U37)</f>
        <v>0</v>
      </c>
      <c r="Q38" s="99">
        <f t="shared" si="2"/>
        <v>0</v>
      </c>
      <c r="R38" s="100"/>
      <c r="S38" s="101">
        <f t="shared" si="3"/>
        <v>0</v>
      </c>
    </row>
    <row r="39" spans="1:19" ht="20.100000000000001" customHeight="1" thickBot="1" x14ac:dyDescent="0.3">
      <c r="A39" s="94"/>
      <c r="B39" s="95"/>
      <c r="C39" s="96">
        <f>('MC M'!U38)</f>
        <v>0</v>
      </c>
      <c r="D39" s="96">
        <f>('MC F'!U38)</f>
        <v>0</v>
      </c>
      <c r="E39" s="97">
        <f>('CU M'!U38)</f>
        <v>0</v>
      </c>
      <c r="F39" s="98">
        <f>('CU F'!U38)</f>
        <v>0</v>
      </c>
      <c r="G39" s="98">
        <f>('ES F'!U38)</f>
        <v>0</v>
      </c>
      <c r="H39" s="98">
        <f>('ES M'!U38)</f>
        <v>0</v>
      </c>
      <c r="I39" s="98">
        <f>('RA M'!U38)</f>
        <v>0</v>
      </c>
      <c r="J39" s="98">
        <f>('RA F'!U38)</f>
        <v>0</v>
      </c>
      <c r="K39" s="98">
        <f>('YA M'!U38)</f>
        <v>0</v>
      </c>
      <c r="L39" s="98">
        <f>('YA F'!U38)</f>
        <v>0</v>
      </c>
      <c r="M39" s="98">
        <f>('YB M'!U38)</f>
        <v>0</v>
      </c>
      <c r="N39" s="98">
        <f>('YB F'!U38)</f>
        <v>0</v>
      </c>
      <c r="O39" s="98">
        <f>('JU M'!U38)</f>
        <v>0</v>
      </c>
      <c r="P39" s="98">
        <f>('JU F'!U38)</f>
        <v>0</v>
      </c>
      <c r="Q39" s="99">
        <f t="shared" si="2"/>
        <v>0</v>
      </c>
      <c r="R39" s="100"/>
      <c r="S39" s="101">
        <f t="shared" si="3"/>
        <v>0</v>
      </c>
    </row>
    <row r="40" spans="1:19" ht="20.100000000000001" customHeight="1" thickBot="1" x14ac:dyDescent="0.3">
      <c r="A40" s="94"/>
      <c r="B40" s="95"/>
      <c r="C40" s="96">
        <f>('MC M'!U39)</f>
        <v>0</v>
      </c>
      <c r="D40" s="96">
        <f>('MC F'!U39)</f>
        <v>0</v>
      </c>
      <c r="E40" s="97">
        <f>('CU M'!U39)</f>
        <v>0</v>
      </c>
      <c r="F40" s="98">
        <f>('CU F'!U39)</f>
        <v>0</v>
      </c>
      <c r="G40" s="98">
        <f>('ES F'!U39)</f>
        <v>0</v>
      </c>
      <c r="H40" s="98">
        <f>('ES M'!U39)</f>
        <v>0</v>
      </c>
      <c r="I40" s="98">
        <f>('RA M'!U39)</f>
        <v>0</v>
      </c>
      <c r="J40" s="98">
        <f>('RA F'!U39)</f>
        <v>0</v>
      </c>
      <c r="K40" s="98">
        <f>('YA M'!U39)</f>
        <v>0</v>
      </c>
      <c r="L40" s="98">
        <f>('YA F'!U39)</f>
        <v>0</v>
      </c>
      <c r="M40" s="98">
        <f>('YB M'!U39)</f>
        <v>0</v>
      </c>
      <c r="N40" s="98">
        <f>('YB F'!U39)</f>
        <v>0</v>
      </c>
      <c r="O40" s="98">
        <f>('JU M'!U39)</f>
        <v>0</v>
      </c>
      <c r="P40" s="98">
        <f>('JU F'!U39)</f>
        <v>0</v>
      </c>
      <c r="Q40" s="99">
        <f t="shared" si="2"/>
        <v>0</v>
      </c>
      <c r="R40" s="100"/>
      <c r="S40" s="101">
        <f t="shared" si="3"/>
        <v>0</v>
      </c>
    </row>
    <row r="41" spans="1:19" ht="20.100000000000001" customHeight="1" thickBot="1" x14ac:dyDescent="0.3">
      <c r="A41" s="94">
        <v>1886</v>
      </c>
      <c r="B41" s="95" t="s">
        <v>856</v>
      </c>
      <c r="C41" s="96">
        <f>('MC M'!U40)</f>
        <v>0</v>
      </c>
      <c r="D41" s="96">
        <f>('MC F'!U40)</f>
        <v>24</v>
      </c>
      <c r="E41" s="97">
        <f>('CU M'!U40)</f>
        <v>0</v>
      </c>
      <c r="F41" s="98">
        <f>('CU F'!U40)</f>
        <v>0</v>
      </c>
      <c r="G41" s="98">
        <f>('ES F'!U40)</f>
        <v>0</v>
      </c>
      <c r="H41" s="98">
        <f>('ES M'!U40)</f>
        <v>0</v>
      </c>
      <c r="I41" s="98">
        <f>('RA M'!U40)</f>
        <v>0</v>
      </c>
      <c r="J41" s="98">
        <f>('RA F'!U40)</f>
        <v>0</v>
      </c>
      <c r="K41" s="98">
        <f>('YA M'!U40)</f>
        <v>0</v>
      </c>
      <c r="L41" s="98">
        <f>('YA F'!U40)</f>
        <v>0</v>
      </c>
      <c r="M41" s="98">
        <f>('YB M'!U40)</f>
        <v>0</v>
      </c>
      <c r="N41" s="98">
        <f>('YB F'!U40)</f>
        <v>0</v>
      </c>
      <c r="O41" s="98">
        <f>('JU M'!U40)</f>
        <v>0</v>
      </c>
      <c r="P41" s="98">
        <f>('JU F'!U40)</f>
        <v>0</v>
      </c>
      <c r="Q41" s="99">
        <f t="shared" si="2"/>
        <v>24</v>
      </c>
      <c r="R41" s="100" t="s">
        <v>856</v>
      </c>
      <c r="S41" s="101">
        <f t="shared" si="3"/>
        <v>24</v>
      </c>
    </row>
    <row r="42" spans="1:19" ht="20.100000000000001" customHeight="1" thickBot="1" x14ac:dyDescent="0.3">
      <c r="A42" s="94"/>
      <c r="B42" s="95"/>
      <c r="C42" s="96">
        <f>('MC M'!U41)</f>
        <v>0</v>
      </c>
      <c r="D42" s="96">
        <f>('MC F'!U41)</f>
        <v>0</v>
      </c>
      <c r="E42" s="97">
        <f>('CU M'!U41)</f>
        <v>0</v>
      </c>
      <c r="F42" s="98">
        <f>('CU F'!U41)</f>
        <v>0</v>
      </c>
      <c r="G42" s="98">
        <f>('ES F'!U41)</f>
        <v>0</v>
      </c>
      <c r="H42" s="98">
        <f>('ES M'!U41)</f>
        <v>0</v>
      </c>
      <c r="I42" s="98">
        <f>('RA M'!U41)</f>
        <v>0</v>
      </c>
      <c r="J42" s="98">
        <f>('RA F'!U41)</f>
        <v>0</v>
      </c>
      <c r="K42" s="98">
        <f>('YA M'!U41)</f>
        <v>0</v>
      </c>
      <c r="L42" s="98">
        <f>('YA F'!U41)</f>
        <v>0</v>
      </c>
      <c r="M42" s="98">
        <f>('YB M'!U41)</f>
        <v>0</v>
      </c>
      <c r="N42" s="98">
        <f>('YB F'!U41)</f>
        <v>0</v>
      </c>
      <c r="O42" s="98">
        <f>('JU M'!U41)</f>
        <v>0</v>
      </c>
      <c r="P42" s="98">
        <f>('JU F'!U41)</f>
        <v>0</v>
      </c>
      <c r="Q42" s="99">
        <f t="shared" si="2"/>
        <v>0</v>
      </c>
      <c r="R42" s="100"/>
      <c r="S42" s="101">
        <f t="shared" si="3"/>
        <v>0</v>
      </c>
    </row>
    <row r="43" spans="1:19" ht="20.100000000000001" customHeight="1" thickBot="1" x14ac:dyDescent="0.3">
      <c r="A43" s="94"/>
      <c r="B43" s="95"/>
      <c r="C43" s="96">
        <f>('MC M'!U42)</f>
        <v>0</v>
      </c>
      <c r="D43" s="96">
        <f>('MC F'!U42)</f>
        <v>0</v>
      </c>
      <c r="E43" s="97">
        <f>('CU M'!U42)</f>
        <v>0</v>
      </c>
      <c r="F43" s="98">
        <f>('CU F'!U42)</f>
        <v>0</v>
      </c>
      <c r="G43" s="98">
        <f>('ES F'!U42)</f>
        <v>0</v>
      </c>
      <c r="H43" s="98">
        <f>('ES M'!U42)</f>
        <v>0</v>
      </c>
      <c r="I43" s="98">
        <f>('RA M'!U42)</f>
        <v>0</v>
      </c>
      <c r="J43" s="98">
        <f>('RA F'!U42)</f>
        <v>0</v>
      </c>
      <c r="K43" s="98">
        <f>('YA M'!U42)</f>
        <v>0</v>
      </c>
      <c r="L43" s="98">
        <f>('YA F'!U42)</f>
        <v>0</v>
      </c>
      <c r="M43" s="98">
        <f>('YB M'!U42)</f>
        <v>0</v>
      </c>
      <c r="N43" s="98">
        <f>('YB F'!U42)</f>
        <v>0</v>
      </c>
      <c r="O43" s="98">
        <f>('JU M'!U42)</f>
        <v>0</v>
      </c>
      <c r="P43" s="98">
        <f>('JU F'!U42)</f>
        <v>0</v>
      </c>
      <c r="Q43" s="99">
        <f t="shared" si="2"/>
        <v>0</v>
      </c>
      <c r="R43" s="100"/>
      <c r="S43" s="101">
        <f t="shared" si="3"/>
        <v>0</v>
      </c>
    </row>
    <row r="44" spans="1:19" ht="20.100000000000001" customHeight="1" thickBot="1" x14ac:dyDescent="0.3">
      <c r="A44" s="94"/>
      <c r="B44" s="95"/>
      <c r="C44" s="96">
        <f>('MC M'!U43)</f>
        <v>0</v>
      </c>
      <c r="D44" s="96">
        <f>('MC F'!U43)</f>
        <v>0</v>
      </c>
      <c r="E44" s="97">
        <f>('CU M'!U43)</f>
        <v>0</v>
      </c>
      <c r="F44" s="98">
        <f>('CU F'!U43)</f>
        <v>0</v>
      </c>
      <c r="G44" s="98">
        <f>('ES F'!U43)</f>
        <v>0</v>
      </c>
      <c r="H44" s="98">
        <f>('ES M'!U43)</f>
        <v>0</v>
      </c>
      <c r="I44" s="98">
        <f>('RA M'!U43)</f>
        <v>0</v>
      </c>
      <c r="J44" s="98">
        <f>('RA F'!U43)</f>
        <v>0</v>
      </c>
      <c r="K44" s="98">
        <f>('YA M'!U43)</f>
        <v>0</v>
      </c>
      <c r="L44" s="98">
        <f>('YA F'!U43)</f>
        <v>0</v>
      </c>
      <c r="M44" s="98">
        <f>('YB M'!U43)</f>
        <v>0</v>
      </c>
      <c r="N44" s="98">
        <f>('YB F'!U43)</f>
        <v>0</v>
      </c>
      <c r="O44" s="98">
        <f>('JU M'!U43)</f>
        <v>0</v>
      </c>
      <c r="P44" s="98">
        <f>('JU F'!U43)</f>
        <v>0</v>
      </c>
      <c r="Q44" s="99">
        <f t="shared" si="2"/>
        <v>0</v>
      </c>
      <c r="R44" s="100"/>
      <c r="S44" s="101">
        <f t="shared" si="3"/>
        <v>0</v>
      </c>
    </row>
    <row r="45" spans="1:19" ht="20.100000000000001" customHeight="1" thickBot="1" x14ac:dyDescent="0.3">
      <c r="A45" s="94"/>
      <c r="B45" s="95"/>
      <c r="C45" s="96">
        <f>('MC M'!U44)</f>
        <v>0</v>
      </c>
      <c r="D45" s="96">
        <f>('MC F'!U44)</f>
        <v>0</v>
      </c>
      <c r="E45" s="97">
        <f>('CU M'!U44)</f>
        <v>0</v>
      </c>
      <c r="F45" s="98">
        <f>('CU F'!U44)</f>
        <v>0</v>
      </c>
      <c r="G45" s="98">
        <f>('ES F'!U44)</f>
        <v>0</v>
      </c>
      <c r="H45" s="98">
        <f>('ES M'!U44)</f>
        <v>0</v>
      </c>
      <c r="I45" s="98">
        <f>('RA M'!U44)</f>
        <v>0</v>
      </c>
      <c r="J45" s="98">
        <f>('RA F'!U44)</f>
        <v>0</v>
      </c>
      <c r="K45" s="98">
        <f>('YA M'!U44)</f>
        <v>0</v>
      </c>
      <c r="L45" s="98">
        <f>('YA F'!U44)</f>
        <v>0</v>
      </c>
      <c r="M45" s="98">
        <f>('YB M'!U44)</f>
        <v>0</v>
      </c>
      <c r="N45" s="98">
        <f>('YB F'!U44)</f>
        <v>0</v>
      </c>
      <c r="O45" s="98">
        <f>('JU M'!U44)</f>
        <v>0</v>
      </c>
      <c r="P45" s="98">
        <f>('JU F'!U44)</f>
        <v>0</v>
      </c>
      <c r="Q45" s="99">
        <f t="shared" si="2"/>
        <v>0</v>
      </c>
      <c r="R45" s="100"/>
      <c r="S45" s="101">
        <f t="shared" si="3"/>
        <v>0</v>
      </c>
    </row>
    <row r="46" spans="1:19" ht="20.100000000000001" customHeight="1" thickBot="1" x14ac:dyDescent="0.3">
      <c r="A46" s="94"/>
      <c r="B46" s="95"/>
      <c r="C46" s="96">
        <f>('MC M'!U45)</f>
        <v>0</v>
      </c>
      <c r="D46" s="96">
        <f>('MC F'!U45)</f>
        <v>0</v>
      </c>
      <c r="E46" s="97">
        <f>('CU M'!U45)</f>
        <v>0</v>
      </c>
      <c r="F46" s="98">
        <f>('CU F'!U45)</f>
        <v>0</v>
      </c>
      <c r="G46" s="98">
        <f>('ES F'!U45)</f>
        <v>0</v>
      </c>
      <c r="H46" s="98">
        <f>('ES M'!U45)</f>
        <v>0</v>
      </c>
      <c r="I46" s="98">
        <f>('RA M'!U45)</f>
        <v>0</v>
      </c>
      <c r="J46" s="98">
        <f>('RA F'!U45)</f>
        <v>0</v>
      </c>
      <c r="K46" s="98">
        <f>('YA M'!U45)</f>
        <v>0</v>
      </c>
      <c r="L46" s="98">
        <f>('YA F'!U45)</f>
        <v>0</v>
      </c>
      <c r="M46" s="98">
        <f>('YB M'!U45)</f>
        <v>0</v>
      </c>
      <c r="N46" s="98">
        <f>('YB F'!U45)</f>
        <v>0</v>
      </c>
      <c r="O46" s="98">
        <f>('JU M'!U45)</f>
        <v>0</v>
      </c>
      <c r="P46" s="98">
        <f>('JU F'!U45)</f>
        <v>0</v>
      </c>
      <c r="Q46" s="99">
        <f t="shared" si="2"/>
        <v>0</v>
      </c>
      <c r="R46" s="100"/>
      <c r="S46" s="101">
        <f t="shared" si="3"/>
        <v>0</v>
      </c>
    </row>
    <row r="47" spans="1:19" ht="20.100000000000001" customHeight="1" thickBot="1" x14ac:dyDescent="0.3">
      <c r="A47" s="94">
        <v>2057</v>
      </c>
      <c r="B47" s="95" t="s">
        <v>142</v>
      </c>
      <c r="C47" s="96">
        <f>('MC M'!U46)</f>
        <v>0</v>
      </c>
      <c r="D47" s="96">
        <f>('MC F'!U46)</f>
        <v>0</v>
      </c>
      <c r="E47" s="97">
        <f>('CU M'!U46)</f>
        <v>0</v>
      </c>
      <c r="F47" s="98">
        <f>('CU F'!U46)</f>
        <v>96</v>
      </c>
      <c r="G47" s="98">
        <f>('ES F'!U46)</f>
        <v>174</v>
      </c>
      <c r="H47" s="98">
        <f>('ES M'!U46)</f>
        <v>165</v>
      </c>
      <c r="I47" s="98">
        <f>('RA M'!U46)</f>
        <v>0</v>
      </c>
      <c r="J47" s="98">
        <f>('RA F'!U46)</f>
        <v>42</v>
      </c>
      <c r="K47" s="98">
        <f>('YA M'!U46)</f>
        <v>26</v>
      </c>
      <c r="L47" s="98">
        <f>('YA F'!U46)</f>
        <v>0</v>
      </c>
      <c r="M47" s="98">
        <f>('YB M'!U46)</f>
        <v>110</v>
      </c>
      <c r="N47" s="98">
        <f>('YB F'!U46)</f>
        <v>39</v>
      </c>
      <c r="O47" s="98">
        <f>('JU M'!U46)</f>
        <v>73</v>
      </c>
      <c r="P47" s="98">
        <f>('JU F'!U46)</f>
        <v>0</v>
      </c>
      <c r="Q47" s="99">
        <f t="shared" si="2"/>
        <v>725</v>
      </c>
      <c r="R47" s="100" t="s">
        <v>142</v>
      </c>
      <c r="S47" s="101">
        <f t="shared" si="3"/>
        <v>725</v>
      </c>
    </row>
    <row r="48" spans="1:19" ht="20.100000000000001" customHeight="1" thickBot="1" x14ac:dyDescent="0.3">
      <c r="A48" s="94"/>
      <c r="B48" s="95"/>
      <c r="C48" s="96">
        <f>('MC M'!U47)</f>
        <v>0</v>
      </c>
      <c r="D48" s="96">
        <f>('MC F'!U47)</f>
        <v>0</v>
      </c>
      <c r="E48" s="97">
        <f>('CU M'!U47)</f>
        <v>0</v>
      </c>
      <c r="F48" s="98">
        <f>('CU F'!U47)</f>
        <v>0</v>
      </c>
      <c r="G48" s="98">
        <f>('ES F'!U47)</f>
        <v>0</v>
      </c>
      <c r="H48" s="98">
        <f>('ES M'!U47)</f>
        <v>0</v>
      </c>
      <c r="I48" s="98">
        <f>('RA M'!U47)</f>
        <v>0</v>
      </c>
      <c r="J48" s="98">
        <f>('RA F'!U47)</f>
        <v>0</v>
      </c>
      <c r="K48" s="98">
        <f>('YA M'!U47)</f>
        <v>0</v>
      </c>
      <c r="L48" s="98">
        <f>('YA F'!U47)</f>
        <v>0</v>
      </c>
      <c r="M48" s="98">
        <f>('YB M'!U47)</f>
        <v>0</v>
      </c>
      <c r="N48" s="98">
        <f>('YB F'!U47)</f>
        <v>0</v>
      </c>
      <c r="O48" s="98">
        <f>('JU M'!U47)</f>
        <v>0</v>
      </c>
      <c r="P48" s="98">
        <f>('JU F'!U47)</f>
        <v>0</v>
      </c>
      <c r="Q48" s="99">
        <f t="shared" si="2"/>
        <v>0</v>
      </c>
      <c r="R48" s="100"/>
      <c r="S48" s="101">
        <f t="shared" si="3"/>
        <v>0</v>
      </c>
    </row>
    <row r="49" spans="1:19" ht="20.100000000000001" customHeight="1" thickBot="1" x14ac:dyDescent="0.3">
      <c r="A49" s="94"/>
      <c r="B49" s="95"/>
      <c r="C49" s="96">
        <f>('MC M'!U48)</f>
        <v>0</v>
      </c>
      <c r="D49" s="96">
        <f>('MC F'!U48)</f>
        <v>0</v>
      </c>
      <c r="E49" s="97">
        <f>('CU M'!U48)</f>
        <v>0</v>
      </c>
      <c r="F49" s="98">
        <f>('CU F'!U48)</f>
        <v>0</v>
      </c>
      <c r="G49" s="98">
        <f>('ES F'!U48)</f>
        <v>0</v>
      </c>
      <c r="H49" s="98">
        <f>('ES M'!U48)</f>
        <v>0</v>
      </c>
      <c r="I49" s="98">
        <f>('RA M'!U48)</f>
        <v>0</v>
      </c>
      <c r="J49" s="98">
        <f>('RA F'!U48)</f>
        <v>0</v>
      </c>
      <c r="K49" s="98">
        <f>('YA M'!U48)</f>
        <v>0</v>
      </c>
      <c r="L49" s="98">
        <f>('YA F'!U48)</f>
        <v>0</v>
      </c>
      <c r="M49" s="98">
        <f>('YB M'!U48)</f>
        <v>0</v>
      </c>
      <c r="N49" s="98">
        <f>('YB F'!U48)</f>
        <v>0</v>
      </c>
      <c r="O49" s="98">
        <f>('JU M'!U48)</f>
        <v>0</v>
      </c>
      <c r="P49" s="98">
        <f>('JU F'!U48)</f>
        <v>0</v>
      </c>
      <c r="Q49" s="99">
        <f t="shared" si="2"/>
        <v>0</v>
      </c>
      <c r="R49" s="100"/>
      <c r="S49" s="101">
        <f t="shared" si="3"/>
        <v>0</v>
      </c>
    </row>
    <row r="50" spans="1:19" ht="20.100000000000001" customHeight="1" thickBot="1" x14ac:dyDescent="0.3">
      <c r="A50" s="94"/>
      <c r="B50" s="95"/>
      <c r="C50" s="96">
        <f>('MC M'!U49)</f>
        <v>0</v>
      </c>
      <c r="D50" s="96">
        <f>('MC F'!U49)</f>
        <v>0</v>
      </c>
      <c r="E50" s="97">
        <f>('CU M'!U49)</f>
        <v>0</v>
      </c>
      <c r="F50" s="98">
        <f>('CU F'!U49)</f>
        <v>0</v>
      </c>
      <c r="G50" s="98">
        <f>('ES F'!U49)</f>
        <v>0</v>
      </c>
      <c r="H50" s="98">
        <f>('ES M'!U49)</f>
        <v>0</v>
      </c>
      <c r="I50" s="98">
        <f>('RA M'!U49)</f>
        <v>0</v>
      </c>
      <c r="J50" s="98">
        <f>('RA F'!U49)</f>
        <v>0</v>
      </c>
      <c r="K50" s="98">
        <f>('YA M'!U49)</f>
        <v>0</v>
      </c>
      <c r="L50" s="98">
        <f>('YA F'!U49)</f>
        <v>0</v>
      </c>
      <c r="M50" s="98">
        <f>('YB M'!U49)</f>
        <v>0</v>
      </c>
      <c r="N50" s="98">
        <f>('YB F'!U49)</f>
        <v>0</v>
      </c>
      <c r="O50" s="98">
        <f>('JU M'!U49)</f>
        <v>0</v>
      </c>
      <c r="P50" s="98">
        <f>('JU F'!U49)</f>
        <v>0</v>
      </c>
      <c r="Q50" s="99">
        <f t="shared" si="2"/>
        <v>0</v>
      </c>
      <c r="R50" s="100"/>
      <c r="S50" s="101">
        <f t="shared" si="3"/>
        <v>0</v>
      </c>
    </row>
    <row r="51" spans="1:19" ht="20.100000000000001" customHeight="1" thickBot="1" x14ac:dyDescent="0.3">
      <c r="A51" s="94">
        <v>2027</v>
      </c>
      <c r="B51" s="95" t="s">
        <v>20</v>
      </c>
      <c r="C51" s="96">
        <f>('MC M'!U50)</f>
        <v>0</v>
      </c>
      <c r="D51" s="96">
        <f>('MC F'!U50)</f>
        <v>0</v>
      </c>
      <c r="E51" s="97">
        <f>('CU M'!U50)</f>
        <v>36</v>
      </c>
      <c r="F51" s="98">
        <f>('CU F'!U50)</f>
        <v>0</v>
      </c>
      <c r="G51" s="98">
        <f>('ES F'!U50)</f>
        <v>0</v>
      </c>
      <c r="H51" s="98">
        <f>('ES M'!U50)</f>
        <v>205</v>
      </c>
      <c r="I51" s="98">
        <f>('RA M'!U50)</f>
        <v>0</v>
      </c>
      <c r="J51" s="98">
        <f>('RA F'!U50)</f>
        <v>10</v>
      </c>
      <c r="K51" s="98">
        <f>('YA M'!U50)</f>
        <v>132</v>
      </c>
      <c r="L51" s="98">
        <f>('YA F'!U50)</f>
        <v>42</v>
      </c>
      <c r="M51" s="98">
        <f>('YB M'!U50)</f>
        <v>0</v>
      </c>
      <c r="N51" s="98">
        <f>('YB F'!U50)</f>
        <v>0</v>
      </c>
      <c r="O51" s="98">
        <f>('JU M'!U50)</f>
        <v>0</v>
      </c>
      <c r="P51" s="98">
        <f>('JU F'!U50)</f>
        <v>100</v>
      </c>
      <c r="Q51" s="99">
        <f t="shared" si="2"/>
        <v>525</v>
      </c>
      <c r="R51" s="100" t="s">
        <v>20</v>
      </c>
      <c r="S51" s="101">
        <f t="shared" si="3"/>
        <v>525</v>
      </c>
    </row>
    <row r="52" spans="1:19" ht="20.100000000000001" customHeight="1" thickBot="1" x14ac:dyDescent="0.3">
      <c r="A52" s="94"/>
      <c r="B52" s="95"/>
      <c r="C52" s="96">
        <f>('MC M'!U51)</f>
        <v>0</v>
      </c>
      <c r="D52" s="96">
        <f>('MC F'!U51)</f>
        <v>0</v>
      </c>
      <c r="E52" s="97">
        <f>('CU M'!U51)</f>
        <v>0</v>
      </c>
      <c r="F52" s="98">
        <f>('CU F'!U51)</f>
        <v>0</v>
      </c>
      <c r="G52" s="98">
        <f>('ES F'!U51)</f>
        <v>0</v>
      </c>
      <c r="H52" s="98">
        <f>('ES M'!U51)</f>
        <v>0</v>
      </c>
      <c r="I52" s="98">
        <f>('RA M'!U51)</f>
        <v>0</v>
      </c>
      <c r="J52" s="98">
        <f>('RA F'!U51)</f>
        <v>0</v>
      </c>
      <c r="K52" s="98">
        <f>('YA M'!U52)</f>
        <v>0</v>
      </c>
      <c r="L52" s="98">
        <f>('YA F'!U51)</f>
        <v>0</v>
      </c>
      <c r="M52" s="98">
        <f>('YB M'!U51)</f>
        <v>0</v>
      </c>
      <c r="N52" s="98">
        <f>('YB F'!U51)</f>
        <v>0</v>
      </c>
      <c r="O52" s="98">
        <f>('JU M'!U51)</f>
        <v>0</v>
      </c>
      <c r="P52" s="98">
        <f>('JU F'!U51)</f>
        <v>0</v>
      </c>
      <c r="Q52" s="99">
        <f t="shared" si="2"/>
        <v>0</v>
      </c>
      <c r="R52" s="100"/>
      <c r="S52" s="101">
        <f t="shared" si="3"/>
        <v>0</v>
      </c>
    </row>
    <row r="53" spans="1:19" ht="20.100000000000001" customHeight="1" thickBot="1" x14ac:dyDescent="0.3">
      <c r="A53" s="94"/>
      <c r="B53" s="95"/>
      <c r="C53" s="96">
        <f>('MC M'!U52)</f>
        <v>0</v>
      </c>
      <c r="D53" s="96">
        <f>('MC F'!U52)</f>
        <v>0</v>
      </c>
      <c r="E53" s="97">
        <f>('CU M'!U52)</f>
        <v>0</v>
      </c>
      <c r="F53" s="98">
        <f>('CU F'!U52)</f>
        <v>0</v>
      </c>
      <c r="G53" s="98">
        <f>('ES F'!U52)</f>
        <v>0</v>
      </c>
      <c r="H53" s="98">
        <f>('ES M'!U52)</f>
        <v>0</v>
      </c>
      <c r="I53" s="98">
        <f>('RA M'!U52)</f>
        <v>0</v>
      </c>
      <c r="J53" s="98">
        <f>('RA F'!U52)</f>
        <v>0</v>
      </c>
      <c r="K53" s="98">
        <f>('YA M'!U53)</f>
        <v>0</v>
      </c>
      <c r="L53" s="98">
        <f>('YA F'!U52)</f>
        <v>0</v>
      </c>
      <c r="M53" s="98">
        <f>('YB M'!U52)</f>
        <v>0</v>
      </c>
      <c r="N53" s="98">
        <f>('YB F'!U52)</f>
        <v>0</v>
      </c>
      <c r="O53" s="98">
        <f>('JU M'!U52)</f>
        <v>0</v>
      </c>
      <c r="P53" s="98">
        <f>('JU F'!U52)</f>
        <v>0</v>
      </c>
      <c r="Q53" s="99">
        <f t="shared" si="2"/>
        <v>0</v>
      </c>
      <c r="R53" s="100"/>
      <c r="S53" s="101">
        <f t="shared" si="3"/>
        <v>0</v>
      </c>
    </row>
    <row r="54" spans="1:19" ht="20.100000000000001" customHeight="1" thickBot="1" x14ac:dyDescent="0.3">
      <c r="A54" s="94"/>
      <c r="B54" s="95"/>
      <c r="C54" s="96">
        <f>('MC M'!U53)</f>
        <v>0</v>
      </c>
      <c r="D54" s="96">
        <f>('MC F'!U53)</f>
        <v>0</v>
      </c>
      <c r="E54" s="97">
        <f>('CU M'!U53)</f>
        <v>0</v>
      </c>
      <c r="F54" s="98">
        <f>('CU F'!U53)</f>
        <v>0</v>
      </c>
      <c r="G54" s="98">
        <f>('ES F'!U53)</f>
        <v>0</v>
      </c>
      <c r="H54" s="98">
        <f>('ES M'!U53)</f>
        <v>0</v>
      </c>
      <c r="I54" s="98">
        <f>('RA M'!U53)</f>
        <v>0</v>
      </c>
      <c r="J54" s="98">
        <f>('RA F'!U53)</f>
        <v>0</v>
      </c>
      <c r="K54" s="98">
        <f>('YA M'!U54)</f>
        <v>0</v>
      </c>
      <c r="L54" s="98">
        <f>('YA F'!U53)</f>
        <v>0</v>
      </c>
      <c r="M54" s="98">
        <f>('YB M'!U53)</f>
        <v>0</v>
      </c>
      <c r="N54" s="98">
        <f>('YB F'!U53)</f>
        <v>0</v>
      </c>
      <c r="O54" s="98">
        <f>('JU M'!U53)</f>
        <v>0</v>
      </c>
      <c r="P54" s="98">
        <f>('JU F'!U53)</f>
        <v>0</v>
      </c>
      <c r="Q54" s="99">
        <f t="shared" si="2"/>
        <v>0</v>
      </c>
      <c r="R54" s="100"/>
      <c r="S54" s="101">
        <f t="shared" si="3"/>
        <v>0</v>
      </c>
    </row>
    <row r="55" spans="1:19" ht="20.100000000000001" customHeight="1" thickBot="1" x14ac:dyDescent="0.3">
      <c r="A55" s="94">
        <v>1172</v>
      </c>
      <c r="B55" s="95" t="s">
        <v>162</v>
      </c>
      <c r="C55" s="96">
        <f>('MC M'!U54)</f>
        <v>0</v>
      </c>
      <c r="D55" s="96">
        <f>('MC F'!U54)</f>
        <v>24</v>
      </c>
      <c r="E55" s="97">
        <f>('CU M'!U54)</f>
        <v>0</v>
      </c>
      <c r="F55" s="98">
        <f>('CU F'!U54)</f>
        <v>24</v>
      </c>
      <c r="G55" s="98">
        <f>('ES F'!U54)</f>
        <v>37</v>
      </c>
      <c r="H55" s="98">
        <f>('ES M'!U54)</f>
        <v>0</v>
      </c>
      <c r="I55" s="98">
        <f>('RA M'!U54)</f>
        <v>20</v>
      </c>
      <c r="J55" s="98">
        <f>('RA F'!U54)</f>
        <v>75</v>
      </c>
      <c r="K55" s="98">
        <f>('YA M'!U55)</f>
        <v>15</v>
      </c>
      <c r="L55" s="98">
        <f>('YA F'!U54)</f>
        <v>0</v>
      </c>
      <c r="M55" s="98">
        <f>('YB M'!U54)</f>
        <v>0</v>
      </c>
      <c r="N55" s="98">
        <f>('YB F'!U54)</f>
        <v>11</v>
      </c>
      <c r="O55" s="98">
        <f>('JU M'!U54)</f>
        <v>0</v>
      </c>
      <c r="P55" s="98">
        <f>('JU F'!U54)</f>
        <v>0</v>
      </c>
      <c r="Q55" s="99">
        <f t="shared" si="2"/>
        <v>206</v>
      </c>
      <c r="R55" s="100" t="s">
        <v>162</v>
      </c>
      <c r="S55" s="101">
        <f t="shared" si="3"/>
        <v>206</v>
      </c>
    </row>
    <row r="56" spans="1:19" ht="20.100000000000001" customHeight="1" thickBot="1" x14ac:dyDescent="0.3">
      <c r="A56" s="94">
        <v>2142</v>
      </c>
      <c r="B56" s="95" t="s">
        <v>210</v>
      </c>
      <c r="C56" s="96">
        <f>('MC M'!U55)</f>
        <v>0</v>
      </c>
      <c r="D56" s="96">
        <f>('MC F'!U55)</f>
        <v>0</v>
      </c>
      <c r="E56" s="97">
        <f>('CU M'!U55)</f>
        <v>0</v>
      </c>
      <c r="F56" s="98">
        <f>('CU F'!U55)</f>
        <v>0</v>
      </c>
      <c r="G56" s="98">
        <f>('ES F'!U55)</f>
        <v>0</v>
      </c>
      <c r="H56" s="98">
        <f>('ES M'!U55)</f>
        <v>0</v>
      </c>
      <c r="I56" s="98">
        <f>('RA M'!U55)</f>
        <v>0</v>
      </c>
      <c r="J56" s="98">
        <f>('RA F'!U55)</f>
        <v>0</v>
      </c>
      <c r="K56" s="98">
        <f>('YA M'!U56)</f>
        <v>10</v>
      </c>
      <c r="L56" s="98">
        <f>('YA F'!U55)</f>
        <v>0</v>
      </c>
      <c r="M56" s="98">
        <f>('YB M'!U55)</f>
        <v>0</v>
      </c>
      <c r="N56" s="98">
        <f>('YB F'!U55)</f>
        <v>0</v>
      </c>
      <c r="O56" s="98">
        <f>('JU M'!U55)</f>
        <v>0</v>
      </c>
      <c r="P56" s="98">
        <f>('JU F'!U55)</f>
        <v>0</v>
      </c>
      <c r="Q56" s="99">
        <f t="shared" si="2"/>
        <v>10</v>
      </c>
      <c r="R56" s="100" t="s">
        <v>210</v>
      </c>
      <c r="S56" s="101">
        <f t="shared" si="3"/>
        <v>10</v>
      </c>
    </row>
    <row r="57" spans="1:19" ht="20.100000000000001" customHeight="1" thickBot="1" x14ac:dyDescent="0.3">
      <c r="A57" s="94"/>
      <c r="B57" s="95"/>
      <c r="C57" s="96">
        <f>('MC M'!U56)</f>
        <v>0</v>
      </c>
      <c r="D57" s="96">
        <f>('MC F'!U56)</f>
        <v>0</v>
      </c>
      <c r="E57" s="97">
        <f>('CU M'!U56)</f>
        <v>0</v>
      </c>
      <c r="F57" s="98">
        <f>('CU F'!U56)</f>
        <v>0</v>
      </c>
      <c r="G57" s="98">
        <f>('ES F'!U56)</f>
        <v>0</v>
      </c>
      <c r="H57" s="98">
        <f>('ES M'!U56)</f>
        <v>0</v>
      </c>
      <c r="I57" s="98">
        <f>('RA M'!U56)</f>
        <v>0</v>
      </c>
      <c r="J57" s="98">
        <f>('RA F'!U56)</f>
        <v>0</v>
      </c>
      <c r="K57" s="98">
        <f>('YA M'!U57)</f>
        <v>0</v>
      </c>
      <c r="L57" s="98">
        <f>('YA F'!U56)</f>
        <v>0</v>
      </c>
      <c r="M57" s="98">
        <f>('YB M'!U56)</f>
        <v>0</v>
      </c>
      <c r="N57" s="98">
        <f>('YB F'!U56)</f>
        <v>0</v>
      </c>
      <c r="O57" s="98">
        <f>('JU M'!U56)</f>
        <v>0</v>
      </c>
      <c r="P57" s="98">
        <f>('JU F'!U56)</f>
        <v>0</v>
      </c>
      <c r="Q57" s="99">
        <f t="shared" si="2"/>
        <v>0</v>
      </c>
      <c r="R57" s="100"/>
      <c r="S57" s="101">
        <f t="shared" si="3"/>
        <v>0</v>
      </c>
    </row>
    <row r="58" spans="1:19" ht="20.100000000000001" customHeight="1" thickBot="1" x14ac:dyDescent="0.3">
      <c r="A58" s="94"/>
      <c r="B58" s="95"/>
      <c r="C58" s="96">
        <f>('MC M'!U57)</f>
        <v>0</v>
      </c>
      <c r="D58" s="96">
        <f>('MC F'!U57)</f>
        <v>0</v>
      </c>
      <c r="E58" s="97">
        <f>('CU M'!U57)</f>
        <v>0</v>
      </c>
      <c r="F58" s="98">
        <f>('CU F'!U57)</f>
        <v>0</v>
      </c>
      <c r="G58" s="98">
        <f>('ES F'!U57)</f>
        <v>0</v>
      </c>
      <c r="H58" s="98">
        <f>('ES M'!U57)</f>
        <v>0</v>
      </c>
      <c r="I58" s="98">
        <f>('RA M'!U57)</f>
        <v>0</v>
      </c>
      <c r="J58" s="98">
        <f>('RA F'!U57)</f>
        <v>0</v>
      </c>
      <c r="K58" s="98">
        <f>('YA M'!U58)</f>
        <v>0</v>
      </c>
      <c r="L58" s="98">
        <f>('YA F'!U57)</f>
        <v>0</v>
      </c>
      <c r="M58" s="98">
        <f>('YB M'!U57)</f>
        <v>0</v>
      </c>
      <c r="N58" s="98">
        <f>('YB F'!U57)</f>
        <v>0</v>
      </c>
      <c r="O58" s="98">
        <f>('JU M'!U57)</f>
        <v>0</v>
      </c>
      <c r="P58" s="98">
        <f>('JU F'!U57)</f>
        <v>0</v>
      </c>
      <c r="Q58" s="99">
        <f t="shared" si="2"/>
        <v>0</v>
      </c>
      <c r="R58" s="100"/>
      <c r="S58" s="101">
        <f t="shared" si="3"/>
        <v>0</v>
      </c>
    </row>
    <row r="59" spans="1:19" ht="20.100000000000001" customHeight="1" thickBot="1" x14ac:dyDescent="0.3">
      <c r="A59" s="94"/>
      <c r="B59" s="95"/>
      <c r="C59" s="96">
        <f>('MC M'!U58)</f>
        <v>0</v>
      </c>
      <c r="D59" s="96">
        <f>('MC F'!U58)</f>
        <v>0</v>
      </c>
      <c r="E59" s="97">
        <f>('CU M'!U58)</f>
        <v>0</v>
      </c>
      <c r="F59" s="98">
        <f>('CU F'!U58)</f>
        <v>0</v>
      </c>
      <c r="G59" s="98">
        <f>('ES F'!U58)</f>
        <v>0</v>
      </c>
      <c r="H59" s="98">
        <f>('ES M'!U58)</f>
        <v>0</v>
      </c>
      <c r="I59" s="98">
        <f>('RA M'!U58)</f>
        <v>0</v>
      </c>
      <c r="J59" s="98">
        <f>('RA F'!U58)</f>
        <v>0</v>
      </c>
      <c r="K59" s="98">
        <f>('YA M'!U59)</f>
        <v>0</v>
      </c>
      <c r="L59" s="98">
        <f>('YA F'!U58)</f>
        <v>0</v>
      </c>
      <c r="M59" s="98">
        <f>('YB M'!U58)</f>
        <v>0</v>
      </c>
      <c r="N59" s="98">
        <f>('YB F'!U58)</f>
        <v>0</v>
      </c>
      <c r="O59" s="98">
        <f>('JU M'!U58)</f>
        <v>0</v>
      </c>
      <c r="P59" s="98">
        <f>('JU F'!U58)</f>
        <v>0</v>
      </c>
      <c r="Q59" s="99">
        <f t="shared" si="2"/>
        <v>0</v>
      </c>
      <c r="R59" s="100"/>
      <c r="S59" s="101">
        <f t="shared" si="3"/>
        <v>0</v>
      </c>
    </row>
    <row r="60" spans="1:19" ht="20.100000000000001" customHeight="1" thickBot="1" x14ac:dyDescent="0.3">
      <c r="A60" s="94"/>
      <c r="B60" s="95"/>
      <c r="C60" s="96">
        <f>('MC M'!U59)</f>
        <v>0</v>
      </c>
      <c r="D60" s="96">
        <f>('MC F'!U59)</f>
        <v>0</v>
      </c>
      <c r="E60" s="97">
        <f>('CU M'!U59)</f>
        <v>0</v>
      </c>
      <c r="F60" s="98">
        <f>('CU F'!U59)</f>
        <v>0</v>
      </c>
      <c r="G60" s="98">
        <f>('ES F'!U59)</f>
        <v>0</v>
      </c>
      <c r="H60" s="98">
        <f>('ES M'!U59)</f>
        <v>0</v>
      </c>
      <c r="I60" s="98">
        <f>('RA M'!U59)</f>
        <v>0</v>
      </c>
      <c r="J60" s="98">
        <f>('RA F'!U59)</f>
        <v>0</v>
      </c>
      <c r="K60" s="98">
        <f>('YA M'!U60)</f>
        <v>0</v>
      </c>
      <c r="L60" s="98">
        <f>('YA F'!U59)</f>
        <v>0</v>
      </c>
      <c r="M60" s="98">
        <f>('YB M'!U59)</f>
        <v>0</v>
      </c>
      <c r="N60" s="98">
        <f>('YB F'!U59)</f>
        <v>0</v>
      </c>
      <c r="O60" s="98">
        <f>('JU M'!U59)</f>
        <v>0</v>
      </c>
      <c r="P60" s="98">
        <f>('JU F'!U59)</f>
        <v>0</v>
      </c>
      <c r="Q60" s="99">
        <f t="shared" si="2"/>
        <v>0</v>
      </c>
      <c r="R60" s="100"/>
      <c r="S60" s="101">
        <f t="shared" si="3"/>
        <v>0</v>
      </c>
    </row>
    <row r="61" spans="1:19" ht="20.100000000000001" customHeight="1" thickBot="1" x14ac:dyDescent="0.3">
      <c r="A61" s="94"/>
      <c r="B61" s="95"/>
      <c r="C61" s="96">
        <f>('MC M'!U60)</f>
        <v>0</v>
      </c>
      <c r="D61" s="96">
        <f>('MC F'!U60)</f>
        <v>0</v>
      </c>
      <c r="E61" s="97">
        <f>('CU M'!U60)</f>
        <v>0</v>
      </c>
      <c r="F61" s="98">
        <f>('CU F'!U60)</f>
        <v>0</v>
      </c>
      <c r="G61" s="98">
        <f>('ES F'!U60)</f>
        <v>0</v>
      </c>
      <c r="H61" s="98">
        <f>('ES M'!U60)</f>
        <v>0</v>
      </c>
      <c r="I61" s="98">
        <f>('RA M'!U60)</f>
        <v>0</v>
      </c>
      <c r="J61" s="98">
        <f>('RA F'!U60)</f>
        <v>0</v>
      </c>
      <c r="K61" s="98">
        <f>('YA M'!U61)</f>
        <v>0</v>
      </c>
      <c r="L61" s="98">
        <f>('YA F'!U60)</f>
        <v>0</v>
      </c>
      <c r="M61" s="98">
        <f>('YB M'!U60)</f>
        <v>0</v>
      </c>
      <c r="N61" s="98">
        <f>('YB F'!U60)</f>
        <v>0</v>
      </c>
      <c r="O61" s="98">
        <f>('JU M'!U60)</f>
        <v>0</v>
      </c>
      <c r="P61" s="98">
        <f>('JU F'!U60)</f>
        <v>0</v>
      </c>
      <c r="Q61" s="99">
        <f t="shared" si="2"/>
        <v>0</v>
      </c>
      <c r="R61" s="100"/>
      <c r="S61" s="101">
        <f t="shared" si="3"/>
        <v>0</v>
      </c>
    </row>
    <row r="62" spans="1:19" ht="20.100000000000001" customHeight="1" thickBot="1" x14ac:dyDescent="0.3">
      <c r="A62" s="94"/>
      <c r="B62" s="95"/>
      <c r="C62" s="96">
        <f>('MC M'!U61)</f>
        <v>0</v>
      </c>
      <c r="D62" s="96">
        <f>('MC F'!U61)</f>
        <v>0</v>
      </c>
      <c r="E62" s="97">
        <f>('CU M'!U61)</f>
        <v>0</v>
      </c>
      <c r="F62" s="98">
        <f>('CU F'!U61)</f>
        <v>0</v>
      </c>
      <c r="G62" s="98">
        <f>('ES F'!U61)</f>
        <v>0</v>
      </c>
      <c r="H62" s="98">
        <f>('ES M'!U61)</f>
        <v>0</v>
      </c>
      <c r="I62" s="98">
        <f>('RA M'!U61)</f>
        <v>0</v>
      </c>
      <c r="J62" s="98">
        <f>('RA F'!U61)</f>
        <v>0</v>
      </c>
      <c r="K62" s="98">
        <f>('YA M'!U62)</f>
        <v>0</v>
      </c>
      <c r="L62" s="98">
        <f>('YA F'!U61)</f>
        <v>0</v>
      </c>
      <c r="M62" s="98">
        <f>('YB M'!U61)</f>
        <v>0</v>
      </c>
      <c r="N62" s="98">
        <f>('YB F'!U61)</f>
        <v>0</v>
      </c>
      <c r="O62" s="98">
        <f>('JU M'!U61)</f>
        <v>0</v>
      </c>
      <c r="P62" s="98">
        <f>('JU F'!U61)</f>
        <v>0</v>
      </c>
      <c r="Q62" s="99">
        <f t="shared" si="2"/>
        <v>0</v>
      </c>
      <c r="R62" s="100"/>
      <c r="S62" s="101">
        <f t="shared" si="3"/>
        <v>0</v>
      </c>
    </row>
    <row r="63" spans="1:19" ht="20.100000000000001" customHeight="1" thickBot="1" x14ac:dyDescent="0.3">
      <c r="A63" s="94"/>
      <c r="B63" s="95"/>
      <c r="C63" s="96">
        <f>('MC M'!U62)</f>
        <v>0</v>
      </c>
      <c r="D63" s="96">
        <f>('MC F'!U62)</f>
        <v>0</v>
      </c>
      <c r="E63" s="97">
        <f>('CU M'!U62)</f>
        <v>0</v>
      </c>
      <c r="F63" s="98">
        <f>('CU F'!U62)</f>
        <v>0</v>
      </c>
      <c r="G63" s="98">
        <f>('ES F'!U62)</f>
        <v>0</v>
      </c>
      <c r="H63" s="98">
        <f>('ES M'!U62)</f>
        <v>0</v>
      </c>
      <c r="I63" s="98">
        <f>('RA M'!U62)</f>
        <v>0</v>
      </c>
      <c r="J63" s="98">
        <f>('RA F'!U62)</f>
        <v>0</v>
      </c>
      <c r="K63" s="98">
        <f>('YA M'!U63)</f>
        <v>0</v>
      </c>
      <c r="L63" s="98">
        <f>('YA F'!U62)</f>
        <v>0</v>
      </c>
      <c r="M63" s="98">
        <f>('YB M'!U62)</f>
        <v>0</v>
      </c>
      <c r="N63" s="98">
        <f>('YB F'!U62)</f>
        <v>0</v>
      </c>
      <c r="O63" s="98">
        <f>('JU M'!U62)</f>
        <v>0</v>
      </c>
      <c r="P63" s="98">
        <f>('JU F'!U62)</f>
        <v>0</v>
      </c>
      <c r="Q63" s="99">
        <f t="shared" si="2"/>
        <v>0</v>
      </c>
      <c r="R63" s="100"/>
      <c r="S63" s="101">
        <f t="shared" si="3"/>
        <v>0</v>
      </c>
    </row>
    <row r="64" spans="1:19" ht="20.100000000000001" customHeight="1" thickBot="1" x14ac:dyDescent="0.3">
      <c r="A64" s="94">
        <v>2612</v>
      </c>
      <c r="B64" s="95" t="s">
        <v>227</v>
      </c>
      <c r="C64" s="96">
        <f>('MC M'!U63)</f>
        <v>36</v>
      </c>
      <c r="D64" s="96">
        <f>('MC F'!U63)</f>
        <v>48</v>
      </c>
      <c r="E64" s="97">
        <f>('CU M'!U63)</f>
        <v>0</v>
      </c>
      <c r="F64" s="98">
        <f>('CU F'!U63)</f>
        <v>0</v>
      </c>
      <c r="G64" s="98">
        <f>('ES F'!U63)</f>
        <v>321</v>
      </c>
      <c r="H64" s="98">
        <f>('ES M'!U63)</f>
        <v>15</v>
      </c>
      <c r="I64" s="98">
        <f>('RA M'!U63)</f>
        <v>0</v>
      </c>
      <c r="J64" s="98">
        <f>('RA F'!U63)</f>
        <v>220</v>
      </c>
      <c r="K64" s="98">
        <f>('YA M'!U64)</f>
        <v>169</v>
      </c>
      <c r="L64" s="98">
        <f>('YA F'!U63)</f>
        <v>341</v>
      </c>
      <c r="M64" s="98">
        <f>('YB M'!U63)</f>
        <v>224</v>
      </c>
      <c r="N64" s="98">
        <f>('YB F'!U63)</f>
        <v>0</v>
      </c>
      <c r="O64" s="98">
        <f>('JU M'!U63)</f>
        <v>140</v>
      </c>
      <c r="P64" s="98">
        <f>('JU F'!U63)</f>
        <v>180</v>
      </c>
      <c r="Q64" s="99">
        <f t="shared" si="2"/>
        <v>1694</v>
      </c>
      <c r="R64" s="100" t="s">
        <v>227</v>
      </c>
      <c r="S64" s="101">
        <f t="shared" si="3"/>
        <v>1694</v>
      </c>
    </row>
    <row r="65" spans="1:19" ht="19.5" customHeight="1" thickBot="1" x14ac:dyDescent="0.3">
      <c r="A65" s="150"/>
      <c r="B65" s="95"/>
      <c r="C65" s="96">
        <f>('MC M'!U64)</f>
        <v>0</v>
      </c>
      <c r="D65" s="96">
        <f>('MC F'!U64)</f>
        <v>0</v>
      </c>
      <c r="E65" s="97">
        <f>('CU M'!U64)</f>
        <v>0</v>
      </c>
      <c r="F65" s="98">
        <f>('CU F'!U64)</f>
        <v>0</v>
      </c>
      <c r="G65" s="98">
        <f>('ES F'!U64)</f>
        <v>0</v>
      </c>
      <c r="H65" s="98">
        <f>('ES M'!U64)</f>
        <v>0</v>
      </c>
      <c r="I65" s="98">
        <f>('RA M'!U64)</f>
        <v>0</v>
      </c>
      <c r="J65" s="98">
        <f>('RA F'!U64)</f>
        <v>0</v>
      </c>
      <c r="K65" s="98">
        <f>('YA M'!U65)</f>
        <v>0</v>
      </c>
      <c r="L65" s="98">
        <f>('YA F'!U64)</f>
        <v>0</v>
      </c>
      <c r="M65" s="98">
        <f>('YB M'!U64)</f>
        <v>0</v>
      </c>
      <c r="N65" s="98">
        <f>('YB F'!U64)</f>
        <v>0</v>
      </c>
      <c r="O65" s="98">
        <f>('JU M'!U64)</f>
        <v>0</v>
      </c>
      <c r="P65" s="98">
        <f>('JU F'!U64)</f>
        <v>0</v>
      </c>
      <c r="Q65" s="99">
        <f t="shared" ref="Q65" si="4">SUM(C65:P65)</f>
        <v>0</v>
      </c>
      <c r="R65" s="130"/>
      <c r="S65" s="101">
        <f t="shared" si="3"/>
        <v>0</v>
      </c>
    </row>
    <row r="66" spans="1:19" ht="19.149999999999999" customHeight="1" x14ac:dyDescent="0.2">
      <c r="A66" s="47"/>
      <c r="B66" s="102"/>
      <c r="C66" s="103">
        <f>SUM(C4:C65)</f>
        <v>180</v>
      </c>
      <c r="D66" s="103">
        <f t="shared" ref="D66:P66" si="5">SUM(D4:D65)</f>
        <v>204</v>
      </c>
      <c r="E66" s="103">
        <f t="shared" si="5"/>
        <v>396</v>
      </c>
      <c r="F66" s="103">
        <f t="shared" si="5"/>
        <v>504</v>
      </c>
      <c r="G66" s="103">
        <f t="shared" si="5"/>
        <v>1626</v>
      </c>
      <c r="H66" s="103">
        <f t="shared" si="5"/>
        <v>1763</v>
      </c>
      <c r="I66" s="103">
        <f t="shared" si="5"/>
        <v>1603</v>
      </c>
      <c r="J66" s="103">
        <f t="shared" si="5"/>
        <v>1734</v>
      </c>
      <c r="K66" s="103">
        <f t="shared" si="5"/>
        <v>1861</v>
      </c>
      <c r="L66" s="103">
        <f t="shared" si="5"/>
        <v>1671</v>
      </c>
      <c r="M66" s="103">
        <f t="shared" si="5"/>
        <v>1566</v>
      </c>
      <c r="N66" s="103">
        <f t="shared" si="5"/>
        <v>1122</v>
      </c>
      <c r="O66" s="103">
        <f t="shared" si="5"/>
        <v>1169</v>
      </c>
      <c r="P66" s="103">
        <f t="shared" si="5"/>
        <v>553</v>
      </c>
      <c r="Q66" s="133">
        <f>SUM(Q4:Q65)</f>
        <v>15952</v>
      </c>
      <c r="S66" s="6"/>
    </row>
    <row r="67" spans="1:19" ht="16.149999999999999" customHeight="1" thickBot="1" x14ac:dyDescent="0.25">
      <c r="A67" s="6"/>
      <c r="B67" s="87"/>
      <c r="C67" s="105" t="s">
        <v>85</v>
      </c>
      <c r="D67" s="105" t="s">
        <v>102</v>
      </c>
      <c r="E67" s="105" t="s">
        <v>87</v>
      </c>
      <c r="F67" s="105" t="s">
        <v>88</v>
      </c>
      <c r="G67" s="105" t="s">
        <v>89</v>
      </c>
      <c r="H67" s="105" t="s">
        <v>90</v>
      </c>
      <c r="I67" s="105" t="s">
        <v>91</v>
      </c>
      <c r="J67" s="105" t="s">
        <v>92</v>
      </c>
      <c r="K67" s="105" t="s">
        <v>93</v>
      </c>
      <c r="L67" s="105" t="s">
        <v>94</v>
      </c>
      <c r="M67" s="105" t="s">
        <v>95</v>
      </c>
      <c r="N67" s="105" t="s">
        <v>96</v>
      </c>
      <c r="O67" s="105" t="s">
        <v>97</v>
      </c>
      <c r="P67" s="105" t="s">
        <v>98</v>
      </c>
      <c r="Q67" s="106">
        <f>SUM(C66:P66)</f>
        <v>15952</v>
      </c>
      <c r="R67" s="6"/>
      <c r="S67" s="6"/>
    </row>
    <row r="68" spans="1:19" ht="15.6" customHeight="1" x14ac:dyDescent="0.2">
      <c r="A68" s="6"/>
      <c r="B68" s="6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6"/>
      <c r="R68" s="6"/>
      <c r="S68" s="6"/>
    </row>
    <row r="69" spans="1:19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07"/>
    </row>
    <row r="73" spans="1:19" ht="20.100000000000001" customHeight="1" x14ac:dyDescent="0.2">
      <c r="A73" s="109"/>
      <c r="B73" s="110"/>
      <c r="C73" s="108"/>
      <c r="D73" s="6"/>
      <c r="E73" s="6"/>
      <c r="F73" s="260"/>
      <c r="G73" s="261"/>
      <c r="H73" s="261"/>
      <c r="I73" s="6"/>
      <c r="J73" s="6"/>
      <c r="K73" s="6"/>
      <c r="L73" s="6"/>
      <c r="M73" s="6"/>
      <c r="N73" s="6"/>
      <c r="O73" s="6"/>
      <c r="P73" s="6"/>
      <c r="Q73" s="6"/>
      <c r="R73" s="109"/>
      <c r="S73" s="6"/>
    </row>
    <row r="74" spans="1:19" ht="20.100000000000001" customHeight="1" x14ac:dyDescent="0.2">
      <c r="A74" s="51"/>
      <c r="B74" s="111"/>
      <c r="C74" s="108"/>
      <c r="D74" s="6"/>
      <c r="E74" s="6"/>
      <c r="F74" s="260"/>
      <c r="G74" s="261"/>
      <c r="H74" s="261"/>
      <c r="I74" s="6"/>
      <c r="J74" s="6"/>
      <c r="K74" s="6"/>
      <c r="L74" s="6"/>
      <c r="M74" s="6"/>
      <c r="N74" s="6"/>
      <c r="O74" s="6"/>
      <c r="P74" s="6"/>
      <c r="Q74" s="6"/>
      <c r="R74" s="51"/>
      <c r="S74" s="6"/>
    </row>
    <row r="75" spans="1:19" ht="20.100000000000001" customHeight="1" x14ac:dyDescent="0.2">
      <c r="A75" s="51"/>
      <c r="B75" s="111"/>
      <c r="C75" s="108"/>
      <c r="D75" s="6"/>
      <c r="E75" s="6"/>
      <c r="F75" s="260"/>
      <c r="G75" s="261"/>
      <c r="H75" s="261"/>
      <c r="I75" s="6"/>
      <c r="J75" s="6"/>
      <c r="K75" s="6"/>
      <c r="L75" s="6"/>
      <c r="M75" s="6"/>
      <c r="N75" s="6"/>
      <c r="O75" s="6"/>
      <c r="P75" s="6"/>
      <c r="Q75" s="6"/>
      <c r="R75" s="51"/>
      <c r="S75" s="6"/>
    </row>
    <row r="76" spans="1:19" ht="20.100000000000001" customHeight="1" x14ac:dyDescent="0.2">
      <c r="A76" s="51"/>
      <c r="B76" s="111"/>
      <c r="C76" s="108"/>
      <c r="D76" s="6"/>
      <c r="E76" s="6"/>
      <c r="F76" s="260"/>
      <c r="G76" s="261"/>
      <c r="H76" s="261"/>
      <c r="I76" s="6"/>
      <c r="J76" s="6"/>
      <c r="K76" s="6"/>
      <c r="L76" s="6"/>
      <c r="M76" s="6"/>
      <c r="N76" s="6"/>
      <c r="O76" s="6"/>
      <c r="P76" s="6"/>
      <c r="Q76" s="6"/>
      <c r="R76" s="51"/>
      <c r="S76" s="6"/>
    </row>
    <row r="77" spans="1:19" ht="20.100000000000001" customHeight="1" x14ac:dyDescent="0.2">
      <c r="A77" s="51"/>
      <c r="B77" s="111"/>
      <c r="C77" s="108"/>
      <c r="D77" s="6"/>
      <c r="E77" s="6"/>
      <c r="F77" s="260"/>
      <c r="G77" s="261"/>
      <c r="H77" s="261"/>
      <c r="I77" s="6"/>
      <c r="J77" s="6"/>
      <c r="K77" s="6"/>
      <c r="L77" s="6"/>
      <c r="M77" s="6"/>
      <c r="N77" s="6"/>
      <c r="O77" s="6"/>
      <c r="P77" s="6"/>
      <c r="Q77" s="6"/>
      <c r="R77" s="51"/>
      <c r="S77" s="6"/>
    </row>
    <row r="78" spans="1:19" ht="20.100000000000001" customHeight="1" x14ac:dyDescent="0.2">
      <c r="A78" s="51"/>
      <c r="B78" s="111"/>
      <c r="C78" s="108"/>
      <c r="D78" s="6"/>
      <c r="E78" s="6"/>
      <c r="F78" s="260"/>
      <c r="G78" s="261"/>
      <c r="H78" s="261"/>
      <c r="I78" s="6"/>
      <c r="J78" s="6"/>
      <c r="K78" s="6"/>
      <c r="L78" s="6"/>
      <c r="M78" s="6"/>
      <c r="N78" s="6"/>
      <c r="O78" s="6"/>
      <c r="P78" s="6"/>
      <c r="Q78" s="6"/>
      <c r="R78" s="51"/>
      <c r="S78" s="6"/>
    </row>
    <row r="79" spans="1:19" ht="20.100000000000001" customHeight="1" x14ac:dyDescent="0.2">
      <c r="A79" s="51"/>
      <c r="B79" s="111"/>
      <c r="C79" s="108"/>
      <c r="D79" s="6"/>
      <c r="E79" s="6"/>
      <c r="F79" s="260"/>
      <c r="G79" s="261"/>
      <c r="H79" s="261"/>
      <c r="I79" s="6"/>
      <c r="J79" s="6"/>
      <c r="K79" s="6"/>
      <c r="L79" s="6"/>
      <c r="M79" s="6"/>
      <c r="N79" s="6"/>
      <c r="O79" s="6"/>
      <c r="P79" s="6"/>
      <c r="Q79" s="6"/>
      <c r="R79" s="51"/>
      <c r="S79" s="6"/>
    </row>
    <row r="80" spans="1:19" ht="20.100000000000001" customHeight="1" x14ac:dyDescent="0.2">
      <c r="A80" s="51"/>
      <c r="B80" s="111"/>
      <c r="C80" s="108"/>
      <c r="D80" s="6"/>
      <c r="E80" s="6"/>
      <c r="F80" s="260"/>
      <c r="G80" s="261"/>
      <c r="H80" s="261"/>
      <c r="I80" s="6"/>
      <c r="J80" s="6"/>
      <c r="K80" s="6"/>
      <c r="L80" s="6"/>
      <c r="M80" s="6"/>
      <c r="N80" s="6"/>
      <c r="O80" s="6"/>
      <c r="P80" s="6"/>
      <c r="Q80" s="6"/>
      <c r="R80" s="51"/>
      <c r="S80" s="6"/>
    </row>
    <row r="81" spans="1:19" ht="20.100000000000001" customHeight="1" x14ac:dyDescent="0.2">
      <c r="A81" s="51"/>
      <c r="B81" s="111"/>
      <c r="C81" s="108"/>
      <c r="D81" s="6"/>
      <c r="E81" s="6"/>
      <c r="F81" s="260"/>
      <c r="G81" s="261"/>
      <c r="H81" s="261"/>
      <c r="I81" s="6"/>
      <c r="J81" s="6"/>
      <c r="K81" s="6"/>
      <c r="L81" s="6"/>
      <c r="M81" s="6"/>
      <c r="N81" s="6"/>
      <c r="O81" s="6"/>
      <c r="P81" s="6"/>
      <c r="Q81" s="6"/>
      <c r="R81" s="51"/>
      <c r="S81" s="6"/>
    </row>
    <row r="82" spans="1:19" ht="20.100000000000001" customHeight="1" x14ac:dyDescent="0.2">
      <c r="A82" s="51"/>
      <c r="B82" s="111"/>
      <c r="C82" s="108"/>
      <c r="D82" s="6"/>
      <c r="E82" s="6"/>
      <c r="F82" s="260"/>
      <c r="G82" s="261"/>
      <c r="H82" s="261"/>
      <c r="I82" s="6"/>
      <c r="J82" s="6"/>
      <c r="K82" s="6"/>
      <c r="L82" s="6"/>
      <c r="M82" s="6"/>
      <c r="N82" s="6"/>
      <c r="O82" s="6"/>
      <c r="P82" s="6"/>
      <c r="Q82" s="6"/>
      <c r="R82" s="51"/>
      <c r="S82" s="6"/>
    </row>
    <row r="83" spans="1:19" ht="20.100000000000001" customHeight="1" x14ac:dyDescent="0.2">
      <c r="A83" s="51"/>
      <c r="B83" s="111"/>
      <c r="C83" s="108"/>
      <c r="D83" s="6"/>
      <c r="E83" s="6"/>
      <c r="F83" s="260"/>
      <c r="G83" s="261"/>
      <c r="H83" s="261"/>
      <c r="I83" s="6"/>
      <c r="J83" s="6"/>
      <c r="K83" s="6"/>
      <c r="L83" s="6"/>
      <c r="M83" s="6"/>
      <c r="N83" s="6"/>
      <c r="O83" s="6"/>
      <c r="P83" s="6"/>
      <c r="Q83" s="6"/>
      <c r="R83" s="51"/>
      <c r="S83" s="6"/>
    </row>
    <row r="84" spans="1:19" ht="20.100000000000001" customHeight="1" x14ac:dyDescent="0.2">
      <c r="A84" s="51"/>
      <c r="B84" s="111"/>
      <c r="C84" s="108"/>
      <c r="D84" s="6"/>
      <c r="E84" s="6"/>
      <c r="F84" s="260"/>
      <c r="G84" s="261"/>
      <c r="H84" s="261"/>
      <c r="I84" s="6"/>
      <c r="J84" s="6"/>
      <c r="K84" s="6"/>
      <c r="L84" s="6"/>
      <c r="M84" s="6"/>
      <c r="N84" s="6"/>
      <c r="O84" s="6"/>
      <c r="P84" s="6"/>
      <c r="Q84" s="6"/>
      <c r="R84" s="51"/>
      <c r="S84" s="6"/>
    </row>
    <row r="85" spans="1:19" ht="20.100000000000001" customHeight="1" x14ac:dyDescent="0.2">
      <c r="A85" s="51"/>
      <c r="B85" s="111"/>
      <c r="C85" s="108"/>
      <c r="D85" s="6"/>
      <c r="E85" s="6"/>
      <c r="F85" s="260"/>
      <c r="G85" s="261"/>
      <c r="H85" s="261"/>
      <c r="I85" s="6"/>
      <c r="J85" s="6"/>
      <c r="K85" s="6"/>
      <c r="L85" s="6"/>
      <c r="M85" s="6"/>
      <c r="N85" s="6"/>
      <c r="O85" s="6"/>
      <c r="P85" s="6"/>
      <c r="Q85" s="6"/>
      <c r="R85" s="51"/>
      <c r="S85" s="6"/>
    </row>
    <row r="86" spans="1:19" ht="20.100000000000001" customHeight="1" x14ac:dyDescent="0.2">
      <c r="A86" s="51"/>
      <c r="B86" s="111"/>
      <c r="C86" s="108"/>
      <c r="D86" s="6"/>
      <c r="E86" s="6"/>
      <c r="F86" s="260"/>
      <c r="G86" s="261"/>
      <c r="H86" s="261"/>
      <c r="I86" s="6"/>
      <c r="J86" s="6"/>
      <c r="K86" s="6"/>
      <c r="L86" s="6"/>
      <c r="M86" s="6"/>
      <c r="N86" s="6"/>
      <c r="O86" s="6"/>
      <c r="P86" s="6"/>
      <c r="Q86" s="6"/>
      <c r="R86" s="51"/>
      <c r="S86" s="6"/>
    </row>
    <row r="87" spans="1:19" ht="20.100000000000001" customHeight="1" x14ac:dyDescent="0.2">
      <c r="A87" s="51"/>
      <c r="B87" s="111"/>
      <c r="C87" s="108"/>
      <c r="D87" s="6"/>
      <c r="E87" s="6"/>
      <c r="F87" s="260"/>
      <c r="G87" s="261"/>
      <c r="H87" s="261"/>
      <c r="I87" s="6"/>
      <c r="J87" s="6"/>
      <c r="K87" s="6"/>
      <c r="L87" s="6"/>
      <c r="M87" s="6"/>
      <c r="N87" s="6"/>
      <c r="O87" s="6"/>
      <c r="P87" s="6"/>
      <c r="Q87" s="6"/>
      <c r="R87" s="51"/>
      <c r="S87" s="6"/>
    </row>
    <row r="88" spans="1:19" ht="20.100000000000001" customHeight="1" x14ac:dyDescent="0.2">
      <c r="A88" s="51"/>
      <c r="B88" s="111"/>
      <c r="C88" s="108"/>
      <c r="D88" s="6"/>
      <c r="E88" s="6"/>
      <c r="F88" s="260"/>
      <c r="G88" s="261"/>
      <c r="H88" s="261"/>
      <c r="I88" s="6"/>
      <c r="J88" s="6"/>
      <c r="K88" s="6"/>
      <c r="L88" s="6"/>
      <c r="M88" s="6"/>
      <c r="N88" s="6"/>
      <c r="O88" s="6"/>
      <c r="P88" s="6"/>
      <c r="Q88" s="6"/>
      <c r="R88" s="51"/>
      <c r="S88" s="6"/>
    </row>
    <row r="89" spans="1:19" ht="20.100000000000001" customHeight="1" x14ac:dyDescent="0.2">
      <c r="A89" s="51"/>
      <c r="B89" s="111"/>
      <c r="C89" s="108"/>
      <c r="D89" s="6"/>
      <c r="E89" s="6"/>
      <c r="F89" s="260"/>
      <c r="G89" s="261"/>
      <c r="H89" s="261"/>
      <c r="I89" s="6"/>
      <c r="J89" s="6"/>
      <c r="K89" s="6"/>
      <c r="L89" s="6"/>
      <c r="M89" s="6"/>
      <c r="N89" s="6"/>
      <c r="O89" s="6"/>
      <c r="P89" s="6"/>
      <c r="Q89" s="6"/>
      <c r="R89" s="51"/>
      <c r="S89" s="6"/>
    </row>
    <row r="90" spans="1:19" ht="20.100000000000001" customHeight="1" x14ac:dyDescent="0.2">
      <c r="A90" s="51"/>
      <c r="B90" s="111"/>
      <c r="C90" s="108"/>
      <c r="D90" s="6"/>
      <c r="E90" s="6"/>
      <c r="F90" s="260"/>
      <c r="G90" s="261"/>
      <c r="H90" s="261"/>
      <c r="I90" s="6"/>
      <c r="J90" s="6"/>
      <c r="K90" s="6"/>
      <c r="L90" s="6"/>
      <c r="M90" s="6"/>
      <c r="N90" s="6"/>
      <c r="O90" s="6"/>
      <c r="P90" s="6"/>
      <c r="Q90" s="6"/>
      <c r="R90" s="51"/>
      <c r="S90" s="6"/>
    </row>
    <row r="91" spans="1:19" ht="20.100000000000001" customHeight="1" x14ac:dyDescent="0.2">
      <c r="A91" s="51"/>
      <c r="B91" s="111"/>
      <c r="C91" s="108"/>
      <c r="D91" s="6"/>
      <c r="E91" s="6"/>
      <c r="F91" s="260"/>
      <c r="G91" s="261"/>
      <c r="H91" s="261"/>
      <c r="I91" s="6"/>
      <c r="J91" s="6"/>
      <c r="K91" s="6"/>
      <c r="L91" s="6"/>
      <c r="M91" s="6"/>
      <c r="N91" s="6"/>
      <c r="O91" s="6"/>
      <c r="P91" s="6"/>
      <c r="Q91" s="6"/>
      <c r="R91" s="51"/>
      <c r="S91" s="6"/>
    </row>
    <row r="92" spans="1:19" ht="20.100000000000001" customHeight="1" x14ac:dyDescent="0.2">
      <c r="A92" s="51"/>
      <c r="B92" s="111"/>
      <c r="C92" s="108"/>
      <c r="D92" s="6"/>
      <c r="E92" s="6"/>
      <c r="F92" s="260"/>
      <c r="G92" s="261"/>
      <c r="H92" s="261"/>
      <c r="I92" s="6"/>
      <c r="J92" s="6"/>
      <c r="K92" s="6"/>
      <c r="L92" s="6"/>
      <c r="M92" s="6"/>
      <c r="N92" s="6"/>
      <c r="O92" s="6"/>
      <c r="P92" s="6"/>
      <c r="Q92" s="6"/>
      <c r="R92" s="51"/>
      <c r="S92" s="6"/>
    </row>
    <row r="93" spans="1:19" ht="20.100000000000001" customHeight="1" x14ac:dyDescent="0.2">
      <c r="A93" s="51"/>
      <c r="B93" s="111"/>
      <c r="C93" s="108"/>
      <c r="D93" s="6"/>
      <c r="E93" s="6"/>
      <c r="F93" s="260"/>
      <c r="G93" s="261"/>
      <c r="H93" s="261"/>
      <c r="I93" s="6"/>
      <c r="J93" s="6"/>
      <c r="K93" s="6"/>
      <c r="L93" s="6"/>
      <c r="M93" s="6"/>
      <c r="N93" s="6"/>
      <c r="O93" s="6"/>
      <c r="P93" s="6"/>
      <c r="Q93" s="6"/>
      <c r="R93" s="51"/>
      <c r="S93" s="6"/>
    </row>
    <row r="94" spans="1:19" ht="20.100000000000001" customHeight="1" x14ac:dyDescent="0.2">
      <c r="A94" s="51"/>
      <c r="B94" s="111"/>
      <c r="C94" s="108"/>
      <c r="D94" s="6"/>
      <c r="E94" s="6"/>
      <c r="F94" s="260"/>
      <c r="G94" s="261"/>
      <c r="H94" s="261"/>
      <c r="I94" s="6"/>
      <c r="J94" s="6"/>
      <c r="K94" s="6"/>
      <c r="L94" s="6"/>
      <c r="M94" s="6"/>
      <c r="N94" s="6"/>
      <c r="O94" s="6"/>
      <c r="P94" s="6"/>
      <c r="Q94" s="6"/>
      <c r="R94" s="51"/>
      <c r="S94" s="6"/>
    </row>
    <row r="95" spans="1:19" ht="20.100000000000001" customHeight="1" x14ac:dyDescent="0.2">
      <c r="A95" s="51"/>
      <c r="B95" s="111"/>
      <c r="C95" s="108"/>
      <c r="D95" s="6"/>
      <c r="E95" s="6"/>
      <c r="F95" s="260"/>
      <c r="G95" s="261"/>
      <c r="H95" s="261"/>
      <c r="I95" s="6"/>
      <c r="J95" s="6"/>
      <c r="K95" s="6"/>
      <c r="L95" s="6"/>
      <c r="M95" s="6"/>
      <c r="N95" s="6"/>
      <c r="O95" s="6"/>
      <c r="P95" s="6"/>
      <c r="Q95" s="6"/>
      <c r="R95" s="51"/>
      <c r="S95" s="6"/>
    </row>
    <row r="96" spans="1:19" ht="20.100000000000001" customHeight="1" x14ac:dyDescent="0.2">
      <c r="A96" s="51"/>
      <c r="B96" s="111"/>
      <c r="C96" s="108"/>
      <c r="D96" s="6"/>
      <c r="E96" s="6"/>
      <c r="F96" s="260"/>
      <c r="G96" s="261"/>
      <c r="H96" s="261"/>
      <c r="I96" s="6"/>
      <c r="J96" s="6"/>
      <c r="K96" s="6"/>
      <c r="L96" s="6"/>
      <c r="M96" s="6"/>
      <c r="N96" s="6"/>
      <c r="O96" s="6"/>
      <c r="P96" s="6"/>
      <c r="Q96" s="6"/>
      <c r="R96" s="51"/>
      <c r="S96" s="6"/>
    </row>
    <row r="97" spans="1:19" ht="20.100000000000001" customHeight="1" x14ac:dyDescent="0.2">
      <c r="A97" s="51"/>
      <c r="B97" s="111"/>
      <c r="C97" s="108"/>
      <c r="D97" s="6"/>
      <c r="E97" s="6"/>
      <c r="F97" s="260"/>
      <c r="G97" s="261"/>
      <c r="H97" s="261"/>
      <c r="I97" s="6"/>
      <c r="J97" s="6"/>
      <c r="K97" s="6"/>
      <c r="L97" s="6"/>
      <c r="M97" s="6"/>
      <c r="N97" s="6"/>
      <c r="O97" s="6"/>
      <c r="P97" s="6"/>
      <c r="Q97" s="6"/>
      <c r="R97" s="51"/>
      <c r="S97" s="6"/>
    </row>
    <row r="98" spans="1:19" ht="20.100000000000001" customHeight="1" x14ac:dyDescent="0.2">
      <c r="A98" s="51"/>
      <c r="B98" s="111"/>
      <c r="C98" s="108"/>
      <c r="D98" s="6"/>
      <c r="E98" s="6"/>
      <c r="F98" s="260"/>
      <c r="G98" s="261"/>
      <c r="H98" s="261"/>
      <c r="I98" s="6"/>
      <c r="J98" s="6"/>
      <c r="K98" s="6"/>
      <c r="L98" s="6"/>
      <c r="M98" s="6"/>
      <c r="N98" s="6"/>
      <c r="O98" s="6"/>
      <c r="P98" s="6"/>
      <c r="Q98" s="6"/>
      <c r="R98" s="51"/>
      <c r="S98" s="6"/>
    </row>
    <row r="99" spans="1:19" ht="20.100000000000001" customHeight="1" x14ac:dyDescent="0.2">
      <c r="A99" s="51"/>
      <c r="B99" s="111"/>
      <c r="C99" s="108"/>
      <c r="D99" s="6"/>
      <c r="E99" s="6"/>
      <c r="F99" s="260"/>
      <c r="G99" s="261"/>
      <c r="H99" s="261"/>
      <c r="I99" s="6"/>
      <c r="J99" s="6"/>
      <c r="K99" s="6"/>
      <c r="L99" s="6"/>
      <c r="M99" s="6"/>
      <c r="N99" s="6"/>
      <c r="O99" s="6"/>
      <c r="P99" s="6"/>
      <c r="Q99" s="6"/>
      <c r="R99" s="51"/>
      <c r="S99" s="6"/>
    </row>
    <row r="100" spans="1:19" ht="20.100000000000001" customHeight="1" x14ac:dyDescent="0.2">
      <c r="A100" s="51"/>
      <c r="B100" s="111"/>
      <c r="C100" s="108"/>
      <c r="D100" s="6"/>
      <c r="E100" s="6"/>
      <c r="F100" s="260"/>
      <c r="G100" s="261"/>
      <c r="H100" s="261"/>
      <c r="I100" s="6"/>
      <c r="J100" s="6"/>
      <c r="K100" s="6"/>
      <c r="L100" s="6"/>
      <c r="M100" s="6"/>
      <c r="N100" s="6"/>
      <c r="O100" s="6"/>
      <c r="P100" s="6"/>
      <c r="Q100" s="6"/>
      <c r="R100" s="51"/>
      <c r="S100" s="6"/>
    </row>
    <row r="101" spans="1:19" ht="20.100000000000001" customHeight="1" x14ac:dyDescent="0.2">
      <c r="A101" s="51"/>
      <c r="B101" s="111"/>
      <c r="C101" s="108"/>
      <c r="D101" s="6"/>
      <c r="E101" s="6"/>
      <c r="F101" s="260"/>
      <c r="G101" s="261"/>
      <c r="H101" s="261"/>
      <c r="I101" s="6"/>
      <c r="J101" s="6"/>
      <c r="K101" s="6"/>
      <c r="L101" s="6"/>
      <c r="M101" s="6"/>
      <c r="N101" s="6"/>
      <c r="O101" s="6"/>
      <c r="P101" s="6"/>
      <c r="Q101" s="6"/>
      <c r="R101" s="51"/>
      <c r="S101" s="6"/>
    </row>
    <row r="102" spans="1:19" ht="20.100000000000001" customHeight="1" x14ac:dyDescent="0.2">
      <c r="A102" s="51"/>
      <c r="B102" s="111"/>
      <c r="C102" s="108"/>
      <c r="D102" s="6"/>
      <c r="E102" s="6"/>
      <c r="F102" s="260"/>
      <c r="G102" s="261"/>
      <c r="H102" s="261"/>
      <c r="I102" s="6"/>
      <c r="J102" s="6"/>
      <c r="K102" s="6"/>
      <c r="L102" s="6"/>
      <c r="M102" s="6"/>
      <c r="N102" s="6"/>
      <c r="O102" s="6"/>
      <c r="P102" s="6"/>
      <c r="Q102" s="6"/>
      <c r="R102" s="51"/>
      <c r="S102" s="6"/>
    </row>
    <row r="103" spans="1:19" ht="20.100000000000001" customHeight="1" x14ac:dyDescent="0.2">
      <c r="A103" s="51"/>
      <c r="B103" s="111"/>
      <c r="C103" s="108"/>
      <c r="D103" s="6"/>
      <c r="E103" s="6"/>
      <c r="F103" s="260"/>
      <c r="G103" s="261"/>
      <c r="H103" s="261"/>
      <c r="I103" s="6"/>
      <c r="J103" s="6"/>
      <c r="K103" s="6"/>
      <c r="L103" s="6"/>
      <c r="M103" s="6"/>
      <c r="N103" s="6"/>
      <c r="O103" s="6"/>
      <c r="P103" s="6"/>
      <c r="Q103" s="6"/>
      <c r="R103" s="51"/>
      <c r="S103" s="6"/>
    </row>
    <row r="104" spans="1:19" ht="20.100000000000001" customHeight="1" x14ac:dyDescent="0.2">
      <c r="A104" s="51"/>
      <c r="B104" s="111"/>
      <c r="C104" s="108"/>
      <c r="D104" s="6"/>
      <c r="E104" s="6"/>
      <c r="F104" s="260"/>
      <c r="G104" s="261"/>
      <c r="H104" s="261"/>
      <c r="I104" s="6"/>
      <c r="J104" s="6"/>
      <c r="K104" s="6"/>
      <c r="L104" s="6"/>
      <c r="M104" s="6"/>
      <c r="N104" s="6"/>
      <c r="O104" s="6"/>
      <c r="P104" s="6"/>
      <c r="Q104" s="6"/>
      <c r="R104" s="51"/>
      <c r="S104" s="6"/>
    </row>
    <row r="105" spans="1:19" ht="20.100000000000001" customHeight="1" x14ac:dyDescent="0.2">
      <c r="A105" s="51"/>
      <c r="B105" s="111"/>
      <c r="C105" s="108"/>
      <c r="D105" s="6"/>
      <c r="E105" s="6"/>
      <c r="F105" s="260"/>
      <c r="G105" s="261"/>
      <c r="H105" s="261"/>
      <c r="I105" s="6"/>
      <c r="J105" s="6"/>
      <c r="K105" s="6"/>
      <c r="L105" s="6"/>
      <c r="M105" s="6"/>
      <c r="N105" s="6"/>
      <c r="O105" s="6"/>
      <c r="P105" s="6"/>
      <c r="Q105" s="6"/>
      <c r="R105" s="51"/>
      <c r="S105" s="6"/>
    </row>
    <row r="106" spans="1:19" ht="20.100000000000001" customHeight="1" x14ac:dyDescent="0.2">
      <c r="A106" s="51"/>
      <c r="B106" s="111"/>
      <c r="C106" s="108"/>
      <c r="D106" s="6"/>
      <c r="E106" s="6"/>
      <c r="F106" s="260"/>
      <c r="G106" s="261"/>
      <c r="H106" s="261"/>
      <c r="I106" s="6"/>
      <c r="J106" s="6"/>
      <c r="K106" s="6"/>
      <c r="L106" s="6"/>
      <c r="M106" s="6"/>
      <c r="N106" s="6"/>
      <c r="O106" s="6"/>
      <c r="P106" s="6"/>
      <c r="Q106" s="6"/>
      <c r="R106" s="51"/>
      <c r="S106" s="6"/>
    </row>
    <row r="107" spans="1:19" ht="20.100000000000001" customHeight="1" x14ac:dyDescent="0.2">
      <c r="A107" s="51"/>
      <c r="B107" s="111"/>
      <c r="C107" s="108"/>
      <c r="D107" s="6"/>
      <c r="E107" s="6"/>
      <c r="F107" s="260"/>
      <c r="G107" s="261"/>
      <c r="H107" s="261"/>
      <c r="I107" s="6"/>
      <c r="J107" s="6"/>
      <c r="K107" s="6"/>
      <c r="L107" s="6"/>
      <c r="M107" s="6"/>
      <c r="N107" s="6"/>
      <c r="O107" s="6"/>
      <c r="P107" s="6"/>
      <c r="Q107" s="6"/>
      <c r="R107" s="51"/>
      <c r="S107" s="6"/>
    </row>
    <row r="108" spans="1:19" ht="20.100000000000001" customHeight="1" x14ac:dyDescent="0.2">
      <c r="A108" s="51"/>
      <c r="B108" s="111"/>
      <c r="C108" s="108"/>
      <c r="D108" s="6"/>
      <c r="E108" s="6"/>
      <c r="F108" s="260"/>
      <c r="G108" s="261"/>
      <c r="H108" s="261"/>
      <c r="I108" s="6"/>
      <c r="J108" s="6"/>
      <c r="K108" s="6"/>
      <c r="L108" s="6"/>
      <c r="M108" s="6"/>
      <c r="N108" s="6"/>
      <c r="O108" s="6"/>
      <c r="P108" s="6"/>
      <c r="Q108" s="6"/>
      <c r="R108" s="51"/>
      <c r="S108" s="6"/>
    </row>
    <row r="109" spans="1:19" ht="20.100000000000001" customHeight="1" x14ac:dyDescent="0.2">
      <c r="A109" s="51"/>
      <c r="B109" s="111"/>
      <c r="C109" s="108"/>
      <c r="D109" s="6"/>
      <c r="E109" s="6"/>
      <c r="F109" s="260"/>
      <c r="G109" s="261"/>
      <c r="H109" s="261"/>
      <c r="I109" s="6"/>
      <c r="J109" s="6"/>
      <c r="K109" s="6"/>
      <c r="L109" s="6"/>
      <c r="M109" s="6"/>
      <c r="N109" s="6"/>
      <c r="O109" s="6"/>
      <c r="P109" s="6"/>
      <c r="Q109" s="6"/>
      <c r="R109" s="51"/>
      <c r="S109" s="6"/>
    </row>
    <row r="110" spans="1:19" ht="20.100000000000001" customHeight="1" x14ac:dyDescent="0.2">
      <c r="A110" s="51"/>
      <c r="B110" s="111"/>
      <c r="C110" s="108"/>
      <c r="D110" s="6"/>
      <c r="E110" s="6"/>
      <c r="F110" s="260"/>
      <c r="G110" s="261"/>
      <c r="H110" s="261"/>
      <c r="I110" s="6"/>
      <c r="J110" s="6"/>
      <c r="K110" s="6"/>
      <c r="L110" s="6"/>
      <c r="M110" s="6"/>
      <c r="N110" s="6"/>
      <c r="O110" s="6"/>
      <c r="P110" s="6"/>
      <c r="Q110" s="6"/>
      <c r="R110" s="51"/>
      <c r="S110" s="6"/>
    </row>
    <row r="111" spans="1:19" ht="20.100000000000001" customHeight="1" x14ac:dyDescent="0.2">
      <c r="A111" s="51"/>
      <c r="B111" s="111"/>
      <c r="C111" s="108"/>
      <c r="D111" s="6"/>
      <c r="E111" s="6"/>
      <c r="F111" s="260"/>
      <c r="G111" s="261"/>
      <c r="H111" s="261"/>
      <c r="I111" s="6"/>
      <c r="J111" s="6"/>
      <c r="K111" s="6"/>
      <c r="L111" s="6"/>
      <c r="M111" s="6"/>
      <c r="N111" s="6"/>
      <c r="O111" s="6"/>
      <c r="P111" s="6"/>
      <c r="Q111" s="6"/>
      <c r="R111" s="51"/>
      <c r="S111" s="6"/>
    </row>
    <row r="112" spans="1:19" ht="20.100000000000001" customHeight="1" x14ac:dyDescent="0.2">
      <c r="A112" s="51"/>
      <c r="B112" s="111"/>
      <c r="C112" s="108"/>
      <c r="D112" s="6"/>
      <c r="E112" s="6"/>
      <c r="F112" s="260"/>
      <c r="G112" s="261"/>
      <c r="H112" s="261"/>
      <c r="I112" s="6"/>
      <c r="J112" s="6"/>
      <c r="K112" s="6"/>
      <c r="L112" s="6"/>
      <c r="M112" s="6"/>
      <c r="N112" s="6"/>
      <c r="O112" s="6"/>
      <c r="P112" s="6"/>
      <c r="Q112" s="6"/>
      <c r="R112" s="51"/>
      <c r="S112" s="6"/>
    </row>
    <row r="113" spans="1:19" ht="20.100000000000001" customHeight="1" x14ac:dyDescent="0.2">
      <c r="A113" s="51"/>
      <c r="B113" s="111"/>
      <c r="C113" s="108"/>
      <c r="D113" s="6"/>
      <c r="E113" s="6"/>
      <c r="F113" s="260"/>
      <c r="G113" s="261"/>
      <c r="H113" s="261"/>
      <c r="I113" s="6"/>
      <c r="J113" s="6"/>
      <c r="K113" s="6"/>
      <c r="L113" s="6"/>
      <c r="M113" s="6"/>
      <c r="N113" s="6"/>
      <c r="O113" s="6"/>
      <c r="P113" s="6"/>
      <c r="Q113" s="6"/>
      <c r="R113" s="51"/>
      <c r="S113" s="6"/>
    </row>
    <row r="114" spans="1:19" ht="20.100000000000001" customHeight="1" x14ac:dyDescent="0.2">
      <c r="A114" s="51"/>
      <c r="B114" s="111"/>
      <c r="C114" s="108"/>
      <c r="D114" s="6"/>
      <c r="E114" s="6"/>
      <c r="F114" s="260"/>
      <c r="G114" s="261"/>
      <c r="H114" s="261"/>
      <c r="I114" s="6"/>
      <c r="J114" s="6"/>
      <c r="K114" s="6"/>
      <c r="L114" s="6"/>
      <c r="M114" s="6"/>
      <c r="N114" s="6"/>
      <c r="O114" s="6"/>
      <c r="P114" s="6"/>
      <c r="Q114" s="6"/>
      <c r="R114" s="51"/>
      <c r="S114" s="6"/>
    </row>
    <row r="115" spans="1:19" ht="20.100000000000001" customHeight="1" x14ac:dyDescent="0.2">
      <c r="A115" s="51"/>
      <c r="B115" s="111"/>
      <c r="C115" s="108"/>
      <c r="D115" s="6"/>
      <c r="E115" s="6"/>
      <c r="F115" s="260"/>
      <c r="G115" s="261"/>
      <c r="H115" s="261"/>
      <c r="I115" s="6"/>
      <c r="J115" s="6"/>
      <c r="K115" s="6"/>
      <c r="L115" s="6"/>
      <c r="M115" s="6"/>
      <c r="N115" s="6"/>
      <c r="O115" s="6"/>
      <c r="P115" s="6"/>
      <c r="Q115" s="6"/>
      <c r="R115" s="51"/>
      <c r="S115" s="6"/>
    </row>
    <row r="116" spans="1:19" ht="20.100000000000001" customHeight="1" x14ac:dyDescent="0.2">
      <c r="A116" s="51"/>
      <c r="B116" s="111"/>
      <c r="C116" s="108"/>
      <c r="D116" s="6"/>
      <c r="E116" s="6"/>
      <c r="F116" s="260"/>
      <c r="G116" s="261"/>
      <c r="H116" s="261"/>
      <c r="I116" s="6"/>
      <c r="J116" s="6"/>
      <c r="K116" s="6"/>
      <c r="L116" s="6"/>
      <c r="M116" s="6"/>
      <c r="N116" s="6"/>
      <c r="O116" s="6"/>
      <c r="P116" s="6"/>
      <c r="Q116" s="6"/>
      <c r="R116" s="51"/>
      <c r="S116" s="6"/>
    </row>
    <row r="117" spans="1:19" ht="20.100000000000001" customHeight="1" x14ac:dyDescent="0.2">
      <c r="A117" s="51"/>
      <c r="B117" s="111"/>
      <c r="C117" s="108"/>
      <c r="D117" s="6"/>
      <c r="E117" s="6"/>
      <c r="F117" s="260"/>
      <c r="G117" s="261"/>
      <c r="H117" s="261"/>
      <c r="I117" s="6"/>
      <c r="J117" s="6"/>
      <c r="K117" s="6"/>
      <c r="L117" s="6"/>
      <c r="M117" s="6"/>
      <c r="N117" s="6"/>
      <c r="O117" s="6"/>
      <c r="P117" s="6"/>
      <c r="Q117" s="6"/>
      <c r="R117" s="51"/>
      <c r="S117" s="6"/>
    </row>
    <row r="118" spans="1:19" ht="20.100000000000001" customHeight="1" x14ac:dyDescent="0.2">
      <c r="A118" s="51"/>
      <c r="B118" s="111"/>
      <c r="C118" s="108"/>
      <c r="D118" s="6"/>
      <c r="E118" s="6"/>
      <c r="F118" s="260"/>
      <c r="G118" s="261"/>
      <c r="H118" s="261"/>
      <c r="I118" s="6"/>
      <c r="J118" s="6"/>
      <c r="K118" s="6"/>
      <c r="L118" s="6"/>
      <c r="M118" s="6"/>
      <c r="N118" s="6"/>
      <c r="O118" s="6"/>
      <c r="P118" s="6"/>
      <c r="Q118" s="6"/>
      <c r="R118" s="51"/>
      <c r="S118" s="6"/>
    </row>
    <row r="119" spans="1:19" ht="20.100000000000001" customHeight="1" x14ac:dyDescent="0.2">
      <c r="A119" s="51"/>
      <c r="B119" s="111"/>
      <c r="C119" s="108"/>
      <c r="D119" s="6"/>
      <c r="E119" s="6"/>
      <c r="F119" s="260"/>
      <c r="G119" s="261"/>
      <c r="H119" s="261"/>
      <c r="I119" s="6"/>
      <c r="J119" s="6"/>
      <c r="K119" s="6"/>
      <c r="L119" s="6"/>
      <c r="M119" s="6"/>
      <c r="N119" s="6"/>
      <c r="O119" s="6"/>
      <c r="P119" s="6"/>
      <c r="Q119" s="6"/>
      <c r="R119" s="51"/>
      <c r="S119" s="6"/>
    </row>
    <row r="120" spans="1:19" ht="20.100000000000001" customHeight="1" x14ac:dyDescent="0.2">
      <c r="A120" s="51"/>
      <c r="B120" s="111"/>
      <c r="C120" s="108"/>
      <c r="D120" s="6"/>
      <c r="E120" s="6"/>
      <c r="F120" s="260"/>
      <c r="G120" s="261"/>
      <c r="H120" s="261"/>
      <c r="I120" s="6"/>
      <c r="J120" s="6"/>
      <c r="K120" s="6"/>
      <c r="L120" s="6"/>
      <c r="M120" s="6"/>
      <c r="N120" s="6"/>
      <c r="O120" s="6"/>
      <c r="P120" s="6"/>
      <c r="Q120" s="6"/>
      <c r="R120" s="51"/>
      <c r="S120" s="6"/>
    </row>
    <row r="121" spans="1:19" ht="20.100000000000001" customHeight="1" x14ac:dyDescent="0.2">
      <c r="A121" s="51"/>
      <c r="B121" s="111"/>
      <c r="C121" s="108"/>
      <c r="D121" s="6"/>
      <c r="E121" s="6"/>
      <c r="F121" s="260"/>
      <c r="G121" s="261"/>
      <c r="H121" s="261"/>
      <c r="I121" s="6"/>
      <c r="J121" s="6"/>
      <c r="K121" s="6"/>
      <c r="L121" s="6"/>
      <c r="M121" s="6"/>
      <c r="N121" s="6"/>
      <c r="O121" s="6"/>
      <c r="P121" s="6"/>
      <c r="Q121" s="6"/>
      <c r="R121" s="51"/>
      <c r="S121" s="6"/>
    </row>
    <row r="122" spans="1:19" ht="20.100000000000001" customHeight="1" x14ac:dyDescent="0.2">
      <c r="A122" s="51"/>
      <c r="B122" s="111"/>
      <c r="C122" s="108"/>
      <c r="D122" s="6"/>
      <c r="E122" s="6"/>
      <c r="F122" s="260"/>
      <c r="G122" s="261"/>
      <c r="H122" s="261"/>
      <c r="I122" s="6"/>
      <c r="J122" s="6"/>
      <c r="K122" s="6"/>
      <c r="L122" s="6"/>
      <c r="M122" s="6"/>
      <c r="N122" s="6"/>
      <c r="O122" s="6"/>
      <c r="P122" s="6"/>
      <c r="Q122" s="6"/>
      <c r="R122" s="51"/>
      <c r="S122" s="6"/>
    </row>
    <row r="123" spans="1:19" ht="20.100000000000001" customHeight="1" x14ac:dyDescent="0.2">
      <c r="A123" s="51"/>
      <c r="B123" s="111"/>
      <c r="C123" s="108"/>
      <c r="D123" s="6"/>
      <c r="E123" s="6"/>
      <c r="F123" s="260"/>
      <c r="G123" s="261"/>
      <c r="H123" s="261"/>
      <c r="I123" s="6"/>
      <c r="J123" s="6"/>
      <c r="K123" s="6"/>
      <c r="L123" s="6"/>
      <c r="M123" s="6"/>
      <c r="N123" s="6"/>
      <c r="O123" s="6"/>
      <c r="P123" s="6"/>
      <c r="Q123" s="6"/>
      <c r="R123" s="51"/>
      <c r="S123" s="6"/>
    </row>
    <row r="124" spans="1:19" ht="20.100000000000001" customHeight="1" x14ac:dyDescent="0.2">
      <c r="A124" s="51"/>
      <c r="B124" s="111"/>
      <c r="C124" s="108"/>
      <c r="D124" s="6"/>
      <c r="E124" s="6"/>
      <c r="F124" s="260"/>
      <c r="G124" s="261"/>
      <c r="H124" s="261"/>
      <c r="I124" s="6"/>
      <c r="J124" s="6"/>
      <c r="K124" s="6"/>
      <c r="L124" s="6"/>
      <c r="M124" s="6"/>
      <c r="N124" s="6"/>
      <c r="O124" s="6"/>
      <c r="P124" s="6"/>
      <c r="Q124" s="6"/>
      <c r="R124" s="51"/>
      <c r="S124" s="6"/>
    </row>
    <row r="125" spans="1:19" ht="20.100000000000001" customHeight="1" x14ac:dyDescent="0.2">
      <c r="A125" s="51"/>
      <c r="B125" s="111"/>
      <c r="C125" s="108"/>
      <c r="D125" s="6"/>
      <c r="E125" s="6"/>
      <c r="F125" s="260"/>
      <c r="G125" s="261"/>
      <c r="H125" s="261"/>
      <c r="I125" s="6"/>
      <c r="J125" s="6"/>
      <c r="K125" s="6"/>
      <c r="L125" s="6"/>
      <c r="M125" s="6"/>
      <c r="N125" s="6"/>
      <c r="O125" s="6"/>
      <c r="P125" s="6"/>
      <c r="Q125" s="6"/>
      <c r="R125" s="51"/>
      <c r="S125" s="6"/>
    </row>
    <row r="126" spans="1:19" ht="20.100000000000001" customHeight="1" x14ac:dyDescent="0.2">
      <c r="A126" s="51"/>
      <c r="B126" s="111"/>
      <c r="C126" s="108"/>
      <c r="D126" s="6"/>
      <c r="E126" s="6"/>
      <c r="F126" s="260"/>
      <c r="G126" s="261"/>
      <c r="H126" s="261"/>
      <c r="I126" s="6"/>
      <c r="J126" s="6"/>
      <c r="K126" s="6"/>
      <c r="L126" s="6"/>
      <c r="M126" s="6"/>
      <c r="N126" s="6"/>
      <c r="O126" s="6"/>
      <c r="P126" s="6"/>
      <c r="Q126" s="6"/>
      <c r="R126" s="51"/>
      <c r="S126" s="6"/>
    </row>
    <row r="127" spans="1:19" ht="20.100000000000001" customHeight="1" x14ac:dyDescent="0.2">
      <c r="A127" s="51"/>
      <c r="B127" s="111"/>
      <c r="C127" s="108"/>
      <c r="D127" s="6"/>
      <c r="E127" s="6"/>
      <c r="F127" s="260"/>
      <c r="G127" s="261"/>
      <c r="H127" s="261"/>
      <c r="I127" s="6"/>
      <c r="J127" s="6"/>
      <c r="K127" s="6"/>
      <c r="L127" s="6"/>
      <c r="M127" s="6"/>
      <c r="N127" s="6"/>
      <c r="O127" s="6"/>
      <c r="P127" s="6"/>
      <c r="Q127" s="6"/>
      <c r="R127" s="51"/>
      <c r="S127" s="6"/>
    </row>
    <row r="128" spans="1:19" ht="20.100000000000001" customHeight="1" x14ac:dyDescent="0.2">
      <c r="A128" s="51"/>
      <c r="B128" s="111"/>
      <c r="C128" s="108"/>
      <c r="D128" s="6"/>
      <c r="E128" s="6"/>
      <c r="F128" s="260"/>
      <c r="G128" s="261"/>
      <c r="H128" s="261"/>
      <c r="I128" s="6"/>
      <c r="J128" s="6"/>
      <c r="K128" s="6"/>
      <c r="L128" s="6"/>
      <c r="M128" s="6"/>
      <c r="N128" s="6"/>
      <c r="O128" s="6"/>
      <c r="P128" s="6"/>
      <c r="Q128" s="6"/>
      <c r="R128" s="51"/>
      <c r="S128" s="6"/>
    </row>
    <row r="129" spans="1:19" ht="20.100000000000001" customHeight="1" x14ac:dyDescent="0.2">
      <c r="A129" s="51"/>
      <c r="B129" s="111"/>
      <c r="C129" s="108"/>
      <c r="D129" s="6"/>
      <c r="E129" s="6"/>
      <c r="F129" s="260"/>
      <c r="G129" s="261"/>
      <c r="H129" s="261"/>
      <c r="I129" s="6"/>
      <c r="J129" s="6"/>
      <c r="K129" s="6"/>
      <c r="L129" s="6"/>
      <c r="M129" s="6"/>
      <c r="N129" s="6"/>
      <c r="O129" s="6"/>
      <c r="P129" s="6"/>
      <c r="Q129" s="6"/>
      <c r="R129" s="51"/>
      <c r="S129" s="6"/>
    </row>
    <row r="130" spans="1:19" ht="20.100000000000001" customHeight="1" x14ac:dyDescent="0.2">
      <c r="A130" s="51"/>
      <c r="B130" s="111"/>
      <c r="C130" s="108"/>
      <c r="D130" s="6"/>
      <c r="E130" s="6"/>
      <c r="F130" s="260"/>
      <c r="G130" s="261"/>
      <c r="H130" s="261"/>
      <c r="I130" s="6"/>
      <c r="J130" s="6"/>
      <c r="K130" s="6"/>
      <c r="L130" s="6"/>
      <c r="M130" s="6"/>
      <c r="N130" s="6"/>
      <c r="O130" s="6"/>
      <c r="P130" s="6"/>
      <c r="Q130" s="6"/>
      <c r="R130" s="51"/>
      <c r="S130" s="6"/>
    </row>
    <row r="131" spans="1:19" ht="20.100000000000001" customHeight="1" x14ac:dyDescent="0.2">
      <c r="A131" s="51"/>
      <c r="B131" s="111"/>
      <c r="C131" s="108"/>
      <c r="D131" s="6"/>
      <c r="E131" s="6"/>
      <c r="F131" s="260"/>
      <c r="G131" s="261"/>
      <c r="H131" s="261"/>
      <c r="I131" s="6"/>
      <c r="J131" s="6"/>
      <c r="K131" s="6"/>
      <c r="L131" s="6"/>
      <c r="M131" s="6"/>
      <c r="N131" s="6"/>
      <c r="O131" s="6"/>
      <c r="P131" s="6"/>
      <c r="Q131" s="6"/>
      <c r="R131" s="51"/>
      <c r="S131" s="6"/>
    </row>
    <row r="132" spans="1:19" ht="20.100000000000001" customHeight="1" x14ac:dyDescent="0.2">
      <c r="A132" s="51"/>
      <c r="B132" s="111"/>
      <c r="C132" s="108"/>
      <c r="D132" s="6"/>
      <c r="E132" s="6"/>
      <c r="F132" s="260"/>
      <c r="G132" s="261"/>
      <c r="H132" s="261"/>
      <c r="I132" s="6"/>
      <c r="J132" s="6"/>
      <c r="K132" s="6"/>
      <c r="L132" s="6"/>
      <c r="M132" s="6"/>
      <c r="N132" s="6"/>
      <c r="O132" s="6"/>
      <c r="P132" s="6"/>
      <c r="Q132" s="6"/>
      <c r="R132" s="51"/>
      <c r="S132" s="6"/>
    </row>
    <row r="133" spans="1:19" ht="20.100000000000001" customHeight="1" x14ac:dyDescent="0.2">
      <c r="A133" s="51"/>
      <c r="B133" s="111"/>
      <c r="C133" s="108"/>
      <c r="D133" s="6"/>
      <c r="E133" s="6"/>
      <c r="F133" s="260"/>
      <c r="G133" s="261"/>
      <c r="H133" s="261"/>
      <c r="I133" s="6"/>
      <c r="J133" s="6"/>
      <c r="K133" s="6"/>
      <c r="L133" s="6"/>
      <c r="M133" s="6"/>
      <c r="N133" s="6"/>
      <c r="O133" s="6"/>
      <c r="P133" s="6"/>
      <c r="Q133" s="6"/>
      <c r="R133" s="51"/>
      <c r="S133" s="6"/>
    </row>
    <row r="134" spans="1:19" ht="18.600000000000001" customHeight="1" x14ac:dyDescent="0.2">
      <c r="A134" s="54"/>
      <c r="B134" s="112"/>
      <c r="C134" s="108"/>
      <c r="D134" s="6"/>
      <c r="E134" s="6"/>
      <c r="F134" s="260"/>
      <c r="G134" s="261"/>
      <c r="H134" s="261"/>
      <c r="I134" s="6"/>
      <c r="J134" s="6"/>
      <c r="K134" s="6"/>
      <c r="L134" s="6"/>
      <c r="M134" s="6"/>
      <c r="N134" s="6"/>
      <c r="O134" s="6"/>
      <c r="P134" s="6"/>
      <c r="Q134" s="6"/>
      <c r="R134" s="54"/>
    </row>
  </sheetData>
  <autoFilter ref="S1:S134" xr:uid="{00000000-0001-0000-0E00-000000000000}"/>
  <mergeCells count="62">
    <mergeCell ref="F113:H113"/>
    <mergeCell ref="F116:H116"/>
    <mergeCell ref="F119:H119"/>
    <mergeCell ref="F120:H120"/>
    <mergeCell ref="F126:H126"/>
    <mergeCell ref="F117:H117"/>
    <mergeCell ref="F114:H114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12:H112"/>
    <mergeCell ref="F79:H79"/>
    <mergeCell ref="F89:H89"/>
    <mergeCell ref="F100:H100"/>
    <mergeCell ref="F78:H78"/>
    <mergeCell ref="F86:H86"/>
    <mergeCell ref="F85:H85"/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7487-E61C-4277-9A9F-AF94BBB93738}">
  <dimension ref="A1:D59"/>
  <sheetViews>
    <sheetView tabSelected="1" workbookViewId="0">
      <selection activeCell="G15" sqref="G15"/>
    </sheetView>
  </sheetViews>
  <sheetFormatPr defaultRowHeight="12.75" x14ac:dyDescent="0.2"/>
  <cols>
    <col min="1" max="1" width="40.5703125" bestFit="1" customWidth="1"/>
    <col min="2" max="2" width="15.140625" bestFit="1" customWidth="1"/>
    <col min="3" max="3" width="12.28515625" bestFit="1" customWidth="1"/>
    <col min="4" max="4" width="15.140625" bestFit="1" customWidth="1"/>
  </cols>
  <sheetData>
    <row r="1" spans="1:4" ht="48" thickBot="1" x14ac:dyDescent="0.3">
      <c r="A1" s="134" t="s">
        <v>104</v>
      </c>
      <c r="B1" s="273" t="s">
        <v>228</v>
      </c>
      <c r="C1" s="273" t="s">
        <v>894</v>
      </c>
      <c r="D1" s="93" t="s">
        <v>895</v>
      </c>
    </row>
    <row r="2" spans="1:4" ht="17.25" customHeight="1" thickBot="1" x14ac:dyDescent="0.3">
      <c r="A2" s="100" t="s">
        <v>173</v>
      </c>
      <c r="B2" s="274">
        <f>'Punti Squadre'!S19</f>
        <v>3412</v>
      </c>
      <c r="C2" s="274">
        <v>10</v>
      </c>
      <c r="D2" s="101">
        <f>B2+C2</f>
        <v>3422</v>
      </c>
    </row>
    <row r="3" spans="1:4" ht="17.25" customHeight="1" thickBot="1" x14ac:dyDescent="0.3">
      <c r="A3" s="100" t="s">
        <v>172</v>
      </c>
      <c r="B3" s="274">
        <f>'Punti Squadre'!S7</f>
        <v>2329</v>
      </c>
      <c r="C3" s="274">
        <v>120</v>
      </c>
      <c r="D3" s="101">
        <f>B3+C3</f>
        <v>2449</v>
      </c>
    </row>
    <row r="4" spans="1:4" ht="16.5" thickBot="1" x14ac:dyDescent="0.3">
      <c r="A4" s="100" t="s">
        <v>227</v>
      </c>
      <c r="B4" s="274">
        <f>'Punti Squadre'!S64</f>
        <v>1694</v>
      </c>
      <c r="C4" s="274">
        <v>70</v>
      </c>
      <c r="D4" s="101">
        <f>B4+C4</f>
        <v>1764</v>
      </c>
    </row>
    <row r="5" spans="1:4" ht="16.5" thickBot="1" x14ac:dyDescent="0.3">
      <c r="A5" s="100" t="s">
        <v>120</v>
      </c>
      <c r="B5" s="274">
        <f>'Punti Squadre'!S22</f>
        <v>1272</v>
      </c>
      <c r="C5" s="274">
        <v>60</v>
      </c>
      <c r="D5" s="101">
        <f>B5+C5</f>
        <v>1332</v>
      </c>
    </row>
    <row r="6" spans="1:4" ht="16.5" thickBot="1" x14ac:dyDescent="0.3">
      <c r="A6" s="100" t="s">
        <v>16</v>
      </c>
      <c r="B6" s="274">
        <f>'Punti Squadre'!S9</f>
        <v>1170</v>
      </c>
      <c r="C6" s="274">
        <v>150</v>
      </c>
      <c r="D6" s="101">
        <f>B6+C6</f>
        <v>1320</v>
      </c>
    </row>
    <row r="7" spans="1:4" ht="16.5" thickBot="1" x14ac:dyDescent="0.3">
      <c r="A7" s="100" t="s">
        <v>35</v>
      </c>
      <c r="B7" s="274">
        <f>'Punti Squadre'!S21</f>
        <v>776</v>
      </c>
      <c r="C7" s="274">
        <v>60</v>
      </c>
      <c r="D7" s="101">
        <f>B7+C7</f>
        <v>836</v>
      </c>
    </row>
    <row r="8" spans="1:4" ht="16.5" thickBot="1" x14ac:dyDescent="0.3">
      <c r="A8" s="100" t="s">
        <v>122</v>
      </c>
      <c r="B8" s="274">
        <f>'Punti Squadre'!S23</f>
        <v>750</v>
      </c>
      <c r="C8" s="274"/>
      <c r="D8" s="101">
        <f>B8+C8</f>
        <v>750</v>
      </c>
    </row>
    <row r="9" spans="1:4" ht="16.5" thickBot="1" x14ac:dyDescent="0.3">
      <c r="A9" s="100" t="s">
        <v>171</v>
      </c>
      <c r="B9" s="274">
        <f>'Punti Squadre'!S35</f>
        <v>747</v>
      </c>
      <c r="C9" s="274"/>
      <c r="D9" s="101">
        <f>B9+C9</f>
        <v>747</v>
      </c>
    </row>
    <row r="10" spans="1:4" ht="16.5" thickBot="1" x14ac:dyDescent="0.3">
      <c r="A10" s="100" t="s">
        <v>142</v>
      </c>
      <c r="B10" s="274">
        <f>'Punti Squadre'!S47</f>
        <v>725</v>
      </c>
      <c r="C10" s="274"/>
      <c r="D10" s="101">
        <f>B10+C10</f>
        <v>725</v>
      </c>
    </row>
    <row r="11" spans="1:4" ht="16.5" thickBot="1" x14ac:dyDescent="0.3">
      <c r="A11" s="100" t="s">
        <v>143</v>
      </c>
      <c r="B11" s="274">
        <f>'Punti Squadre'!S10</f>
        <v>548</v>
      </c>
      <c r="C11" s="274">
        <v>10</v>
      </c>
      <c r="D11" s="101">
        <f>B11+C11</f>
        <v>558</v>
      </c>
    </row>
    <row r="12" spans="1:4" ht="16.5" thickBot="1" x14ac:dyDescent="0.3">
      <c r="A12" s="100" t="s">
        <v>20</v>
      </c>
      <c r="B12" s="274">
        <f>'Punti Squadre'!S51</f>
        <v>525</v>
      </c>
      <c r="C12" s="274">
        <v>10</v>
      </c>
      <c r="D12" s="101">
        <f>B12+C12</f>
        <v>535</v>
      </c>
    </row>
    <row r="13" spans="1:4" ht="16.5" thickBot="1" x14ac:dyDescent="0.3">
      <c r="A13" s="100" t="s">
        <v>170</v>
      </c>
      <c r="B13" s="274">
        <f>'Punti Squadre'!S18</f>
        <v>371</v>
      </c>
      <c r="C13" s="274">
        <v>50</v>
      </c>
      <c r="D13" s="101">
        <f>B13+C13</f>
        <v>421</v>
      </c>
    </row>
    <row r="14" spans="1:4" ht="16.5" thickBot="1" x14ac:dyDescent="0.3">
      <c r="A14" s="100" t="s">
        <v>71</v>
      </c>
      <c r="B14" s="274">
        <f>'Punti Squadre'!S31</f>
        <v>384</v>
      </c>
      <c r="C14" s="274"/>
      <c r="D14" s="101">
        <f>B14+C14</f>
        <v>384</v>
      </c>
    </row>
    <row r="15" spans="1:4" ht="16.5" thickBot="1" x14ac:dyDescent="0.3">
      <c r="A15" s="100" t="s">
        <v>140</v>
      </c>
      <c r="B15" s="274">
        <f>'Punti Squadre'!S5</f>
        <v>379</v>
      </c>
      <c r="C15" s="274"/>
      <c r="D15" s="101">
        <f>B15+C15</f>
        <v>379</v>
      </c>
    </row>
    <row r="16" spans="1:4" ht="16.5" thickBot="1" x14ac:dyDescent="0.3">
      <c r="A16" s="100" t="s">
        <v>114</v>
      </c>
      <c r="B16" s="274">
        <f>'Punti Squadre'!S4</f>
        <v>360</v>
      </c>
      <c r="C16" s="274"/>
      <c r="D16" s="101">
        <f>B16+C16</f>
        <v>360</v>
      </c>
    </row>
    <row r="17" spans="1:4" ht="16.5" thickBot="1" x14ac:dyDescent="0.3">
      <c r="A17" s="100" t="s">
        <v>28</v>
      </c>
      <c r="B17" s="274">
        <f>'Punti Squadre'!S16</f>
        <v>224</v>
      </c>
      <c r="C17" s="274"/>
      <c r="D17" s="101">
        <f>B17+C17</f>
        <v>224</v>
      </c>
    </row>
    <row r="18" spans="1:4" ht="16.5" thickBot="1" x14ac:dyDescent="0.3">
      <c r="A18" s="100" t="s">
        <v>162</v>
      </c>
      <c r="B18" s="274">
        <f>'Punti Squadre'!S55</f>
        <v>206</v>
      </c>
      <c r="C18" s="274"/>
      <c r="D18" s="101">
        <f>B18+C18</f>
        <v>206</v>
      </c>
    </row>
    <row r="19" spans="1:4" ht="16.5" thickBot="1" x14ac:dyDescent="0.3">
      <c r="A19" s="100" t="s">
        <v>121</v>
      </c>
      <c r="B19" s="274">
        <f>'Punti Squadre'!S29</f>
        <v>46</v>
      </c>
      <c r="C19" s="274"/>
      <c r="D19" s="101">
        <f>B19+C19</f>
        <v>46</v>
      </c>
    </row>
    <row r="20" spans="1:4" ht="16.5" thickBot="1" x14ac:dyDescent="0.3">
      <c r="A20" s="100" t="s">
        <v>856</v>
      </c>
      <c r="B20" s="274">
        <f>'Punti Squadre'!S41</f>
        <v>24</v>
      </c>
      <c r="C20" s="274"/>
      <c r="D20" s="101">
        <f>B20+C20</f>
        <v>24</v>
      </c>
    </row>
    <row r="21" spans="1:4" ht="16.5" thickBot="1" x14ac:dyDescent="0.3">
      <c r="A21" s="100" t="s">
        <v>210</v>
      </c>
      <c r="B21" s="274">
        <f>'Punti Squadre'!S56</f>
        <v>10</v>
      </c>
      <c r="C21" s="274"/>
      <c r="D21" s="101">
        <f>B21+C21</f>
        <v>10</v>
      </c>
    </row>
    <row r="22" spans="1:4" ht="16.5" thickBot="1" x14ac:dyDescent="0.3">
      <c r="A22" s="100"/>
      <c r="B22" s="274">
        <f>'Punti Squadre'!S15</f>
        <v>0</v>
      </c>
      <c r="C22" s="274"/>
      <c r="D22" s="101">
        <f>B22+C22</f>
        <v>0</v>
      </c>
    </row>
    <row r="23" spans="1:4" ht="16.5" thickBot="1" x14ac:dyDescent="0.3">
      <c r="A23" s="100"/>
      <c r="B23" s="274">
        <f>'Punti Squadre'!S38</f>
        <v>0</v>
      </c>
      <c r="C23" s="274"/>
      <c r="D23" s="101">
        <f>B23+C23</f>
        <v>0</v>
      </c>
    </row>
    <row r="24" spans="1:4" ht="16.5" thickBot="1" x14ac:dyDescent="0.3">
      <c r="A24" s="100"/>
      <c r="B24" s="274">
        <v>0</v>
      </c>
      <c r="C24" s="274"/>
      <c r="D24" s="101">
        <f>B24+C24</f>
        <v>0</v>
      </c>
    </row>
    <row r="25" spans="1:4" ht="16.5" thickBot="1" x14ac:dyDescent="0.3">
      <c r="A25" s="100"/>
      <c r="B25" s="274">
        <f>'Punti Squadre'!S6</f>
        <v>0</v>
      </c>
      <c r="C25" s="274"/>
      <c r="D25" s="101">
        <f>B25+C25</f>
        <v>0</v>
      </c>
    </row>
    <row r="26" spans="1:4" ht="16.5" thickBot="1" x14ac:dyDescent="0.3">
      <c r="A26" s="100"/>
      <c r="B26" s="274">
        <f>'Punti Squadre'!S48</f>
        <v>0</v>
      </c>
      <c r="C26" s="274"/>
      <c r="D26" s="101">
        <f>B26+C26</f>
        <v>0</v>
      </c>
    </row>
    <row r="27" spans="1:4" ht="16.5" thickBot="1" x14ac:dyDescent="0.3">
      <c r="A27" s="100"/>
      <c r="B27" s="274">
        <f>'Punti Squadre'!S33</f>
        <v>0</v>
      </c>
      <c r="C27" s="274"/>
      <c r="D27" s="101">
        <f>B27+C27</f>
        <v>0</v>
      </c>
    </row>
    <row r="28" spans="1:4" ht="16.5" thickBot="1" x14ac:dyDescent="0.3">
      <c r="A28" s="100"/>
      <c r="B28" s="274">
        <f>'Punti Squadre'!S54</f>
        <v>0</v>
      </c>
      <c r="C28" s="274"/>
      <c r="D28" s="101">
        <f>B28+C28</f>
        <v>0</v>
      </c>
    </row>
    <row r="29" spans="1:4" ht="16.5" thickBot="1" x14ac:dyDescent="0.3">
      <c r="A29" s="100"/>
      <c r="B29" s="274">
        <f>'Punti Squadre'!S30</f>
        <v>0</v>
      </c>
      <c r="C29" s="274"/>
      <c r="D29" s="101">
        <f>B29+C29</f>
        <v>0</v>
      </c>
    </row>
    <row r="30" spans="1:4" ht="16.5" thickBot="1" x14ac:dyDescent="0.3">
      <c r="A30" s="100"/>
      <c r="B30" s="274">
        <f>'Punti Squadre'!S37</f>
        <v>0</v>
      </c>
      <c r="C30" s="274"/>
      <c r="D30" s="101">
        <f>B30+C30</f>
        <v>0</v>
      </c>
    </row>
    <row r="31" spans="1:4" ht="16.5" thickBot="1" x14ac:dyDescent="0.3">
      <c r="A31" s="100"/>
      <c r="B31" s="274">
        <f>'Punti Squadre'!S14</f>
        <v>0</v>
      </c>
      <c r="C31" s="274"/>
      <c r="D31" s="101">
        <f>B31+C31</f>
        <v>0</v>
      </c>
    </row>
    <row r="32" spans="1:4" ht="16.5" thickBot="1" x14ac:dyDescent="0.3">
      <c r="A32" s="100"/>
      <c r="B32" s="274">
        <f>'Punti Squadre'!S36</f>
        <v>0</v>
      </c>
      <c r="C32" s="274"/>
      <c r="D32" s="101">
        <f>B32+C32</f>
        <v>0</v>
      </c>
    </row>
    <row r="33" spans="1:4" ht="16.5" thickBot="1" x14ac:dyDescent="0.3">
      <c r="A33" s="100"/>
      <c r="B33" s="274">
        <f>'Punti Squadre'!S50</f>
        <v>0</v>
      </c>
      <c r="C33" s="274"/>
      <c r="D33" s="101">
        <f>B33+C33</f>
        <v>0</v>
      </c>
    </row>
    <row r="34" spans="1:4" ht="16.5" thickBot="1" x14ac:dyDescent="0.3">
      <c r="A34" s="100"/>
      <c r="B34" s="274">
        <f>'Punti Squadre'!S28</f>
        <v>0</v>
      </c>
      <c r="C34" s="274"/>
      <c r="D34" s="101">
        <f>B34+C34</f>
        <v>0</v>
      </c>
    </row>
    <row r="35" spans="1:4" ht="16.5" thickBot="1" x14ac:dyDescent="0.3">
      <c r="A35" s="100"/>
      <c r="B35" s="274">
        <f>'Punti Squadre'!S63</f>
        <v>0</v>
      </c>
      <c r="C35" s="274"/>
      <c r="D35" s="101">
        <f>B35+C35</f>
        <v>0</v>
      </c>
    </row>
    <row r="36" spans="1:4" ht="16.5" thickBot="1" x14ac:dyDescent="0.3">
      <c r="A36" s="100"/>
      <c r="B36" s="274">
        <f>'Punti Squadre'!S11</f>
        <v>0</v>
      </c>
      <c r="C36" s="274"/>
      <c r="D36" s="101">
        <f>B36+C36</f>
        <v>0</v>
      </c>
    </row>
    <row r="37" spans="1:4" ht="16.5" thickBot="1" x14ac:dyDescent="0.3">
      <c r="A37" s="151"/>
      <c r="B37" s="274">
        <f>'Punti Squadre'!S49</f>
        <v>0</v>
      </c>
      <c r="C37" s="274"/>
      <c r="D37" s="101">
        <f>B37+C37</f>
        <v>0</v>
      </c>
    </row>
    <row r="38" spans="1:4" ht="16.5" thickBot="1" x14ac:dyDescent="0.3">
      <c r="A38" s="100"/>
      <c r="B38" s="274">
        <f>'Punti Squadre'!S53</f>
        <v>0</v>
      </c>
      <c r="C38" s="274"/>
      <c r="D38" s="101">
        <f>B38+C38</f>
        <v>0</v>
      </c>
    </row>
    <row r="39" spans="1:4" ht="16.5" thickBot="1" x14ac:dyDescent="0.3">
      <c r="A39" s="100"/>
      <c r="B39" s="274">
        <f>'Punti Squadre'!S13</f>
        <v>0</v>
      </c>
      <c r="C39" s="274"/>
      <c r="D39" s="101">
        <f>B39+C39</f>
        <v>0</v>
      </c>
    </row>
    <row r="40" spans="1:4" ht="16.5" thickBot="1" x14ac:dyDescent="0.3">
      <c r="A40" s="100"/>
      <c r="B40" s="274">
        <f>'Punti Squadre'!S57</f>
        <v>0</v>
      </c>
      <c r="C40" s="274"/>
      <c r="D40" s="101">
        <f>B40+C40</f>
        <v>0</v>
      </c>
    </row>
    <row r="41" spans="1:4" ht="16.5" thickBot="1" x14ac:dyDescent="0.3">
      <c r="A41" s="100"/>
      <c r="B41" s="274">
        <f>'Punti Squadre'!S45</f>
        <v>0</v>
      </c>
      <c r="C41" s="274"/>
      <c r="D41" s="101">
        <f>B41+C41</f>
        <v>0</v>
      </c>
    </row>
    <row r="42" spans="1:4" ht="16.5" thickBot="1" x14ac:dyDescent="0.3">
      <c r="A42" s="100"/>
      <c r="B42" s="274">
        <f>'Punti Squadre'!S61</f>
        <v>0</v>
      </c>
      <c r="C42" s="274"/>
      <c r="D42" s="101">
        <f>B42+C42</f>
        <v>0</v>
      </c>
    </row>
    <row r="43" spans="1:4" ht="16.5" thickBot="1" x14ac:dyDescent="0.3">
      <c r="A43" s="100"/>
      <c r="B43" s="274">
        <f>'Punti Squadre'!S39</f>
        <v>0</v>
      </c>
      <c r="C43" s="274"/>
      <c r="D43" s="101">
        <f>B43+C43</f>
        <v>0</v>
      </c>
    </row>
    <row r="44" spans="1:4" ht="16.5" thickBot="1" x14ac:dyDescent="0.3">
      <c r="A44" s="100"/>
      <c r="B44" s="274">
        <f>'Punti Squadre'!S32</f>
        <v>0</v>
      </c>
      <c r="C44" s="274"/>
      <c r="D44" s="101">
        <f>B44+C44</f>
        <v>0</v>
      </c>
    </row>
    <row r="45" spans="1:4" ht="16.5" thickBot="1" x14ac:dyDescent="0.3">
      <c r="A45" s="143"/>
      <c r="B45" s="274">
        <f>'Punti Squadre'!S60</f>
        <v>0</v>
      </c>
      <c r="C45" s="274"/>
      <c r="D45" s="101">
        <f>B45+C45</f>
        <v>0</v>
      </c>
    </row>
    <row r="46" spans="1:4" ht="16.5" thickBot="1" x14ac:dyDescent="0.3">
      <c r="A46" s="100"/>
      <c r="B46" s="274">
        <f>'Punti Squadre'!S8</f>
        <v>0</v>
      </c>
      <c r="C46" s="274"/>
      <c r="D46" s="101">
        <f>B46+C46</f>
        <v>0</v>
      </c>
    </row>
    <row r="47" spans="1:4" ht="16.5" thickBot="1" x14ac:dyDescent="0.3">
      <c r="A47" s="151"/>
      <c r="B47" s="274">
        <f>'Punti Squadre'!S38</f>
        <v>0</v>
      </c>
      <c r="C47" s="274"/>
      <c r="D47" s="101">
        <f>B47+C47</f>
        <v>0</v>
      </c>
    </row>
    <row r="48" spans="1:4" ht="16.5" thickBot="1" x14ac:dyDescent="0.3">
      <c r="A48" s="100"/>
      <c r="B48" s="274">
        <f>'Punti Squadre'!S40</f>
        <v>0</v>
      </c>
      <c r="C48" s="274"/>
      <c r="D48" s="101">
        <f>B48+C48</f>
        <v>0</v>
      </c>
    </row>
    <row r="49" spans="1:4" ht="16.5" thickBot="1" x14ac:dyDescent="0.3">
      <c r="A49" s="100"/>
      <c r="B49" s="274">
        <f>'Punti Squadre'!S17</f>
        <v>0</v>
      </c>
      <c r="C49" s="274"/>
      <c r="D49" s="101">
        <f t="shared" ref="D49:D59" si="0">B49+C49</f>
        <v>0</v>
      </c>
    </row>
    <row r="50" spans="1:4" ht="16.5" thickBot="1" x14ac:dyDescent="0.3">
      <c r="A50" s="100"/>
      <c r="B50" s="274">
        <f>'Punti Squadre'!S58</f>
        <v>0</v>
      </c>
      <c r="C50" s="274"/>
      <c r="D50" s="101">
        <f t="shared" si="0"/>
        <v>0</v>
      </c>
    </row>
    <row r="51" spans="1:4" ht="16.5" thickBot="1" x14ac:dyDescent="0.3">
      <c r="A51" s="100"/>
      <c r="B51" s="274">
        <f>'Punti Squadre'!S62</f>
        <v>0</v>
      </c>
      <c r="C51" s="274"/>
      <c r="D51" s="101">
        <f t="shared" si="0"/>
        <v>0</v>
      </c>
    </row>
    <row r="52" spans="1:4" ht="16.5" thickBot="1" x14ac:dyDescent="0.3">
      <c r="A52" s="100"/>
      <c r="B52" s="274">
        <f>'Punti Squadre'!S44</f>
        <v>0</v>
      </c>
      <c r="C52" s="274"/>
      <c r="D52" s="101">
        <f t="shared" si="0"/>
        <v>0</v>
      </c>
    </row>
    <row r="53" spans="1:4" ht="16.5" thickBot="1" x14ac:dyDescent="0.3">
      <c r="A53" s="100"/>
      <c r="B53" s="274">
        <f>'Punti Squadre'!S59</f>
        <v>0</v>
      </c>
      <c r="C53" s="274"/>
      <c r="D53" s="101">
        <f t="shared" si="0"/>
        <v>0</v>
      </c>
    </row>
    <row r="54" spans="1:4" ht="16.5" thickBot="1" x14ac:dyDescent="0.3">
      <c r="A54" s="100"/>
      <c r="B54" s="274">
        <f>'Punti Squadre'!S52</f>
        <v>0</v>
      </c>
      <c r="C54" s="274"/>
      <c r="D54" s="101">
        <f t="shared" si="0"/>
        <v>0</v>
      </c>
    </row>
    <row r="55" spans="1:4" ht="16.5" thickBot="1" x14ac:dyDescent="0.3">
      <c r="A55" s="100"/>
      <c r="B55" s="274">
        <f>'Punti Squadre'!S24</f>
        <v>0</v>
      </c>
      <c r="C55" s="274"/>
      <c r="D55" s="101">
        <f t="shared" si="0"/>
        <v>0</v>
      </c>
    </row>
    <row r="56" spans="1:4" ht="16.5" thickBot="1" x14ac:dyDescent="0.3">
      <c r="A56" s="100"/>
      <c r="B56" s="274">
        <f>'Punti Squadre'!S25</f>
        <v>0</v>
      </c>
      <c r="C56" s="274"/>
      <c r="D56" s="101">
        <f t="shared" si="0"/>
        <v>0</v>
      </c>
    </row>
    <row r="57" spans="1:4" ht="16.5" thickBot="1" x14ac:dyDescent="0.3">
      <c r="A57" s="100"/>
      <c r="B57" s="274">
        <f>'Punti Squadre'!S26</f>
        <v>0</v>
      </c>
      <c r="C57" s="274"/>
      <c r="D57" s="101">
        <f t="shared" si="0"/>
        <v>0</v>
      </c>
    </row>
    <row r="58" spans="1:4" ht="16.5" thickBot="1" x14ac:dyDescent="0.3">
      <c r="A58" s="100"/>
      <c r="B58" s="274">
        <f>'Punti Squadre'!S27</f>
        <v>0</v>
      </c>
      <c r="C58" s="274"/>
      <c r="D58" s="101">
        <f t="shared" si="0"/>
        <v>0</v>
      </c>
    </row>
    <row r="59" spans="1:4" ht="16.5" thickBot="1" x14ac:dyDescent="0.3">
      <c r="A59" s="100"/>
      <c r="B59" s="274">
        <f>'Punti Squadre'!S34</f>
        <v>0</v>
      </c>
      <c r="C59" s="274"/>
      <c r="D59" s="101">
        <f t="shared" si="0"/>
        <v>0</v>
      </c>
    </row>
  </sheetData>
  <sortState xmlns:xlrd2="http://schemas.microsoft.com/office/spreadsheetml/2017/richdata2" ref="A2:D22">
    <sortCondition descending="1" ref="D2:D22"/>
    <sortCondition ref="A2:A22"/>
  </sortState>
  <pageMargins left="0.24" right="0.24" top="0.22" bottom="0.75" header="0.17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" customWidth="1"/>
    <col min="2" max="2" width="39.85546875" style="1" customWidth="1"/>
    <col min="3" max="16" width="10.7109375" style="1" customWidth="1"/>
    <col min="17" max="17" width="14" style="1" customWidth="1"/>
    <col min="18" max="18" width="40.140625" style="1" customWidth="1"/>
    <col min="19" max="20" width="14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3"/>
      <c r="S2" s="5"/>
      <c r="T2" s="5"/>
    </row>
    <row r="3" spans="1:20" ht="20.100000000000001" customHeight="1" thickBot="1" x14ac:dyDescent="0.3">
      <c r="A3" s="114"/>
      <c r="B3" s="115" t="s">
        <v>3</v>
      </c>
      <c r="C3" s="115" t="s">
        <v>85</v>
      </c>
      <c r="D3" s="115" t="s">
        <v>86</v>
      </c>
      <c r="E3" s="116" t="s">
        <v>87</v>
      </c>
      <c r="F3" s="117" t="s">
        <v>88</v>
      </c>
      <c r="G3" s="117" t="s">
        <v>89</v>
      </c>
      <c r="H3" s="117" t="s">
        <v>90</v>
      </c>
      <c r="I3" s="117" t="s">
        <v>91</v>
      </c>
      <c r="J3" s="117" t="s">
        <v>92</v>
      </c>
      <c r="K3" s="117" t="s">
        <v>93</v>
      </c>
      <c r="L3" s="117" t="s">
        <v>94</v>
      </c>
      <c r="M3" s="117" t="s">
        <v>95</v>
      </c>
      <c r="N3" s="117" t="s">
        <v>96</v>
      </c>
      <c r="O3" s="117" t="s">
        <v>97</v>
      </c>
      <c r="P3" s="117" t="s">
        <v>98</v>
      </c>
      <c r="Q3" s="117" t="s">
        <v>99</v>
      </c>
      <c r="R3" s="118"/>
      <c r="S3" s="117" t="s">
        <v>100</v>
      </c>
      <c r="T3" s="117" t="s">
        <v>101</v>
      </c>
    </row>
    <row r="4" spans="1:20" ht="20.100000000000001" customHeight="1" thickBot="1" x14ac:dyDescent="0.3">
      <c r="A4" s="119">
        <v>1213</v>
      </c>
      <c r="B4" s="120" t="s">
        <v>11</v>
      </c>
      <c r="C4" s="121">
        <f>('MC M'!W3)</f>
        <v>24</v>
      </c>
      <c r="D4" s="121">
        <f>('MC F'!W3)</f>
        <v>0</v>
      </c>
      <c r="E4" s="122">
        <f>('CU M'!W3)</f>
        <v>12</v>
      </c>
      <c r="F4" s="123">
        <f>('CU F'!W3)</f>
        <v>0</v>
      </c>
      <c r="G4" s="123">
        <f>('ES F'!W3)</f>
        <v>0</v>
      </c>
      <c r="H4" s="123">
        <f>('ES M'!W3)</f>
        <v>44</v>
      </c>
      <c r="I4" s="123">
        <f>('RA M'!W3)</f>
        <v>77</v>
      </c>
      <c r="J4" s="123">
        <f>('RA F'!W3)</f>
        <v>205</v>
      </c>
      <c r="K4" s="123">
        <f>('YA M'!W3)</f>
        <v>10</v>
      </c>
      <c r="L4" s="123">
        <f>('YA F'!W3)</f>
        <v>0</v>
      </c>
      <c r="M4" s="123">
        <f>('YB M'!W3)</f>
        <v>0</v>
      </c>
      <c r="N4" s="123">
        <f>('YB F'!W3)</f>
        <v>0</v>
      </c>
      <c r="O4" s="123">
        <f>('JU M'!W3)</f>
        <v>15</v>
      </c>
      <c r="P4" s="123">
        <f>('JU F'!W3)</f>
        <v>15</v>
      </c>
      <c r="Q4" s="124">
        <f t="shared" ref="Q4:Q35" si="0">SUM(C4:P4)</f>
        <v>402</v>
      </c>
      <c r="R4" s="125" t="s">
        <v>11</v>
      </c>
      <c r="S4" s="124">
        <f>SUM(C4:J4)</f>
        <v>362</v>
      </c>
      <c r="T4" s="124">
        <f>SUM(K4:P4)</f>
        <v>40</v>
      </c>
    </row>
    <row r="5" spans="1:20" ht="20.100000000000001" customHeight="1" thickBot="1" x14ac:dyDescent="0.3">
      <c r="A5" s="119"/>
      <c r="B5" s="120"/>
      <c r="C5" s="121">
        <f>('MC M'!W4)</f>
        <v>0</v>
      </c>
      <c r="D5" s="121">
        <f>('MC F'!W4)</f>
        <v>36</v>
      </c>
      <c r="E5" s="122">
        <f>('CU M'!W4)</f>
        <v>72</v>
      </c>
      <c r="F5" s="123">
        <f>('CU F'!W4)</f>
        <v>60</v>
      </c>
      <c r="G5" s="123">
        <f>('ES F'!W4)</f>
        <v>23</v>
      </c>
      <c r="H5" s="123">
        <f>('ES M'!W4)</f>
        <v>15</v>
      </c>
      <c r="I5" s="123">
        <f>('RA M'!W4)</f>
        <v>5</v>
      </c>
      <c r="J5" s="123">
        <f>('RA F'!W4)</f>
        <v>57</v>
      </c>
      <c r="K5" s="123">
        <f>('YA M'!W4)</f>
        <v>96</v>
      </c>
      <c r="L5" s="123">
        <f>('YA F'!W4)</f>
        <v>0</v>
      </c>
      <c r="M5" s="123">
        <f>('YB M'!W4)</f>
        <v>20</v>
      </c>
      <c r="N5" s="123">
        <f>('YB F'!W4)</f>
        <v>0</v>
      </c>
      <c r="O5" s="123">
        <f>('JU M'!W4)</f>
        <v>0</v>
      </c>
      <c r="P5" s="123">
        <f>('JU F'!W4)</f>
        <v>0</v>
      </c>
      <c r="Q5" s="124">
        <f t="shared" si="0"/>
        <v>384</v>
      </c>
      <c r="R5" s="125"/>
      <c r="S5" s="124">
        <f t="shared" ref="S5:S65" si="1">SUM(C5:J5)</f>
        <v>268</v>
      </c>
      <c r="T5" s="124">
        <f t="shared" ref="T5:T65" si="2">SUM(K5:P5)</f>
        <v>116</v>
      </c>
    </row>
    <row r="6" spans="1:20" ht="20.100000000000001" customHeight="1" thickBot="1" x14ac:dyDescent="0.3">
      <c r="A6" s="119">
        <v>1174</v>
      </c>
      <c r="B6" s="120" t="s">
        <v>13</v>
      </c>
      <c r="C6" s="121">
        <f>('MC M'!W5)</f>
        <v>0</v>
      </c>
      <c r="D6" s="121">
        <f>('MC F'!W5)</f>
        <v>0</v>
      </c>
      <c r="E6" s="122">
        <f>('CU M'!W5)</f>
        <v>0</v>
      </c>
      <c r="F6" s="123">
        <f>('CU F'!W5)</f>
        <v>0</v>
      </c>
      <c r="G6" s="123">
        <f>('ES F'!W5)</f>
        <v>0</v>
      </c>
      <c r="H6" s="123">
        <f>('ES M'!W5)</f>
        <v>0</v>
      </c>
      <c r="I6" s="123">
        <f>('RA M'!W5)</f>
        <v>0</v>
      </c>
      <c r="J6" s="123">
        <f>('RA F'!W5)</f>
        <v>0</v>
      </c>
      <c r="K6" s="123">
        <f>('YA M'!W5)</f>
        <v>0</v>
      </c>
      <c r="L6" s="123">
        <f>('YA F'!W5)</f>
        <v>0</v>
      </c>
      <c r="M6" s="123">
        <f>('YB M'!W5)</f>
        <v>0</v>
      </c>
      <c r="N6" s="123">
        <f>('YB F'!W5)</f>
        <v>0</v>
      </c>
      <c r="O6" s="123">
        <f>('JU M'!W5)</f>
        <v>0</v>
      </c>
      <c r="P6" s="123">
        <f>('JU F'!W5)</f>
        <v>0</v>
      </c>
      <c r="Q6" s="124">
        <f t="shared" si="0"/>
        <v>0</v>
      </c>
      <c r="R6" s="125" t="s">
        <v>13</v>
      </c>
      <c r="S6" s="124">
        <f t="shared" si="1"/>
        <v>0</v>
      </c>
      <c r="T6" s="124">
        <f t="shared" si="2"/>
        <v>0</v>
      </c>
    </row>
    <row r="7" spans="1:20" ht="20.100000000000001" customHeight="1" thickBot="1" x14ac:dyDescent="0.3">
      <c r="A7" s="119">
        <v>1180</v>
      </c>
      <c r="B7" s="120" t="s">
        <v>14</v>
      </c>
      <c r="C7" s="121">
        <f>('MC M'!W6)</f>
        <v>24</v>
      </c>
      <c r="D7" s="121">
        <f>('MC F'!W6)</f>
        <v>36</v>
      </c>
      <c r="E7" s="122">
        <f>('CU M'!W6)</f>
        <v>48</v>
      </c>
      <c r="F7" s="123">
        <f>('CU F'!W6)</f>
        <v>84</v>
      </c>
      <c r="G7" s="123">
        <f>('ES F'!W6)</f>
        <v>100</v>
      </c>
      <c r="H7" s="123">
        <f>('ES M'!W6)</f>
        <v>165</v>
      </c>
      <c r="I7" s="123">
        <f>('RA M'!W6)</f>
        <v>148</v>
      </c>
      <c r="J7" s="123">
        <f>('RA F'!W6)</f>
        <v>59</v>
      </c>
      <c r="K7" s="123">
        <f>('YA M'!W6)</f>
        <v>692</v>
      </c>
      <c r="L7" s="123">
        <f>('YA F'!W6)</f>
        <v>226</v>
      </c>
      <c r="M7" s="123">
        <f>('YB M'!W6)</f>
        <v>342</v>
      </c>
      <c r="N7" s="123">
        <f>('YB F'!W6)</f>
        <v>270</v>
      </c>
      <c r="O7" s="123">
        <f>('JU M'!W6)</f>
        <v>190</v>
      </c>
      <c r="P7" s="123">
        <f>('JU F'!W6)</f>
        <v>45</v>
      </c>
      <c r="Q7" s="124">
        <f t="shared" si="0"/>
        <v>2429</v>
      </c>
      <c r="R7" s="125" t="s">
        <v>14</v>
      </c>
      <c r="S7" s="124">
        <f t="shared" si="1"/>
        <v>664</v>
      </c>
      <c r="T7" s="124">
        <f t="shared" si="2"/>
        <v>1765</v>
      </c>
    </row>
    <row r="8" spans="1:20" ht="20.100000000000001" customHeight="1" thickBot="1" x14ac:dyDescent="0.3">
      <c r="A8" s="119">
        <v>1115</v>
      </c>
      <c r="B8" s="120" t="s">
        <v>15</v>
      </c>
      <c r="C8" s="121">
        <f>('MC M'!W7)</f>
        <v>0</v>
      </c>
      <c r="D8" s="121">
        <f>('MC F'!W7)</f>
        <v>0</v>
      </c>
      <c r="E8" s="122">
        <f>('CU M'!W7)</f>
        <v>0</v>
      </c>
      <c r="F8" s="123">
        <f>('CU F'!W7)</f>
        <v>0</v>
      </c>
      <c r="G8" s="123">
        <f>('ES F'!W7)</f>
        <v>0</v>
      </c>
      <c r="H8" s="123">
        <f>('ES M'!W7)</f>
        <v>0</v>
      </c>
      <c r="I8" s="123">
        <f>('RA M'!W7)</f>
        <v>0</v>
      </c>
      <c r="J8" s="123">
        <f>('RA F'!W7)</f>
        <v>0</v>
      </c>
      <c r="K8" s="123">
        <f>('YA M'!W7)</f>
        <v>0</v>
      </c>
      <c r="L8" s="123">
        <f>('YA F'!W7)</f>
        <v>0</v>
      </c>
      <c r="M8" s="123">
        <f>('YB M'!W7)</f>
        <v>0</v>
      </c>
      <c r="N8" s="123">
        <f>('YB F'!W7)</f>
        <v>0</v>
      </c>
      <c r="O8" s="123">
        <f>('JU M'!W7)</f>
        <v>0</v>
      </c>
      <c r="P8" s="123">
        <f>('JU F'!W7)</f>
        <v>0</v>
      </c>
      <c r="Q8" s="124">
        <f t="shared" si="0"/>
        <v>0</v>
      </c>
      <c r="R8" s="125" t="s">
        <v>15</v>
      </c>
      <c r="S8" s="124">
        <f t="shared" si="1"/>
        <v>0</v>
      </c>
      <c r="T8" s="124">
        <f t="shared" si="2"/>
        <v>0</v>
      </c>
    </row>
    <row r="9" spans="1:20" ht="20.100000000000001" customHeight="1" thickBot="1" x14ac:dyDescent="0.3">
      <c r="A9" s="119">
        <v>10</v>
      </c>
      <c r="B9" s="120" t="s">
        <v>16</v>
      </c>
      <c r="C9" s="121">
        <f>('MC M'!W8)</f>
        <v>0</v>
      </c>
      <c r="D9" s="121">
        <f>('MC F'!W8)</f>
        <v>0</v>
      </c>
      <c r="E9" s="122">
        <f>('CU M'!W8)</f>
        <v>0</v>
      </c>
      <c r="F9" s="123">
        <f>('CU F'!W8)</f>
        <v>0</v>
      </c>
      <c r="G9" s="123">
        <f>('ES F'!W8)</f>
        <v>15</v>
      </c>
      <c r="H9" s="123">
        <f>('ES M'!W8)</f>
        <v>5</v>
      </c>
      <c r="I9" s="123">
        <f>('RA M'!W8)</f>
        <v>290</v>
      </c>
      <c r="J9" s="123">
        <f>('RA F'!W8)</f>
        <v>90</v>
      </c>
      <c r="K9" s="123">
        <f>('YA M'!W8)</f>
        <v>38</v>
      </c>
      <c r="L9" s="123">
        <f>('YA F'!W8)</f>
        <v>247</v>
      </c>
      <c r="M9" s="123">
        <f>('YB M'!W8)</f>
        <v>240</v>
      </c>
      <c r="N9" s="123">
        <f>('YB F'!W8)</f>
        <v>255</v>
      </c>
      <c r="O9" s="123">
        <f>('JU M'!W8)</f>
        <v>0</v>
      </c>
      <c r="P9" s="123">
        <f>('JU F'!W8)</f>
        <v>0</v>
      </c>
      <c r="Q9" s="124">
        <f t="shared" si="0"/>
        <v>1180</v>
      </c>
      <c r="R9" s="125" t="s">
        <v>16</v>
      </c>
      <c r="S9" s="124">
        <f t="shared" si="1"/>
        <v>400</v>
      </c>
      <c r="T9" s="124">
        <f t="shared" si="2"/>
        <v>780</v>
      </c>
    </row>
    <row r="10" spans="1:20" ht="20.100000000000001" customHeight="1" thickBot="1" x14ac:dyDescent="0.3">
      <c r="A10" s="119">
        <v>1589</v>
      </c>
      <c r="B10" s="120" t="s">
        <v>18</v>
      </c>
      <c r="C10" s="121">
        <f>('MC M'!W9)</f>
        <v>36</v>
      </c>
      <c r="D10" s="121">
        <f>('MC F'!W9)</f>
        <v>0</v>
      </c>
      <c r="E10" s="122">
        <f>('CU M'!W9)</f>
        <v>12</v>
      </c>
      <c r="F10" s="123">
        <f>('CU F'!W9)</f>
        <v>12</v>
      </c>
      <c r="G10" s="123">
        <f>('ES F'!W9)</f>
        <v>6</v>
      </c>
      <c r="H10" s="123">
        <f>('ES M'!W9)</f>
        <v>32</v>
      </c>
      <c r="I10" s="123">
        <f>('RA M'!W9)</f>
        <v>86</v>
      </c>
      <c r="J10" s="123">
        <f>('RA F'!W9)</f>
        <v>0</v>
      </c>
      <c r="K10" s="123">
        <f>('YA M'!W9)</f>
        <v>40</v>
      </c>
      <c r="L10" s="123">
        <f>('YA F'!W9)</f>
        <v>0</v>
      </c>
      <c r="M10" s="123">
        <f>('YB M'!W9)</f>
        <v>144</v>
      </c>
      <c r="N10" s="123">
        <f>('YB F'!W9)</f>
        <v>0</v>
      </c>
      <c r="O10" s="123">
        <f>('JU M'!W9)</f>
        <v>277</v>
      </c>
      <c r="P10" s="123">
        <f>('JU F'!W9)</f>
        <v>70</v>
      </c>
      <c r="Q10" s="124">
        <f t="shared" si="0"/>
        <v>715</v>
      </c>
      <c r="R10" s="125" t="s">
        <v>18</v>
      </c>
      <c r="S10" s="124">
        <f t="shared" si="1"/>
        <v>184</v>
      </c>
      <c r="T10" s="124">
        <f t="shared" si="2"/>
        <v>531</v>
      </c>
    </row>
    <row r="11" spans="1:20" ht="20.100000000000001" customHeight="1" thickBot="1" x14ac:dyDescent="0.3">
      <c r="A11" s="119"/>
      <c r="B11" s="120"/>
      <c r="C11" s="121">
        <f>('MC M'!W10)</f>
        <v>0</v>
      </c>
      <c r="D11" s="121">
        <f>('MC F'!W10)</f>
        <v>0</v>
      </c>
      <c r="E11" s="122">
        <f>('CU M'!W10)</f>
        <v>0</v>
      </c>
      <c r="F11" s="123">
        <f>('CU F'!W10)</f>
        <v>0</v>
      </c>
      <c r="G11" s="123">
        <f>('ES F'!W10)</f>
        <v>0</v>
      </c>
      <c r="H11" s="123">
        <f>('ES M'!W10)</f>
        <v>0</v>
      </c>
      <c r="I11" s="123">
        <f>('RA M'!W10)</f>
        <v>0</v>
      </c>
      <c r="J11" s="123">
        <f>('RA F'!W10)</f>
        <v>0</v>
      </c>
      <c r="K11" s="123">
        <f>('YA M'!W10)</f>
        <v>0</v>
      </c>
      <c r="L11" s="123">
        <f>('YA F'!W10)</f>
        <v>0</v>
      </c>
      <c r="M11" s="123">
        <f>('YB M'!W10)</f>
        <v>0</v>
      </c>
      <c r="N11" s="123">
        <f>('YB F'!W10)</f>
        <v>0</v>
      </c>
      <c r="O11" s="123">
        <f>('JU M'!W10)</f>
        <v>0</v>
      </c>
      <c r="P11" s="123">
        <f>('JU F'!W10)</f>
        <v>0</v>
      </c>
      <c r="Q11" s="124">
        <f t="shared" si="0"/>
        <v>0</v>
      </c>
      <c r="R11" s="125"/>
      <c r="S11" s="124">
        <f t="shared" si="1"/>
        <v>0</v>
      </c>
      <c r="T11" s="124">
        <f t="shared" si="2"/>
        <v>0</v>
      </c>
    </row>
    <row r="12" spans="1:20" ht="20.100000000000001" customHeight="1" thickBot="1" x14ac:dyDescent="0.3">
      <c r="A12" s="119">
        <v>1590</v>
      </c>
      <c r="B12" s="120" t="s">
        <v>21</v>
      </c>
      <c r="C12" s="121">
        <f>('MC M'!W11)</f>
        <v>0</v>
      </c>
      <c r="D12" s="121">
        <f>('MC F'!W11)</f>
        <v>0</v>
      </c>
      <c r="E12" s="122">
        <f>('CU M'!W11)</f>
        <v>0</v>
      </c>
      <c r="F12" s="123">
        <f>('CU F'!W11)</f>
        <v>0</v>
      </c>
      <c r="G12" s="123">
        <f>('ES F'!W11)</f>
        <v>0</v>
      </c>
      <c r="H12" s="123">
        <f>('ES M'!W11)</f>
        <v>0</v>
      </c>
      <c r="I12" s="123">
        <f>('RA M'!W11)</f>
        <v>0</v>
      </c>
      <c r="J12" s="123">
        <f>('RA F'!W11)</f>
        <v>0</v>
      </c>
      <c r="K12" s="123">
        <f>('YA M'!W11)</f>
        <v>0</v>
      </c>
      <c r="L12" s="123">
        <f>('YA F'!W11)</f>
        <v>0</v>
      </c>
      <c r="M12" s="123">
        <f>('YB M'!W11)</f>
        <v>0</v>
      </c>
      <c r="N12" s="123">
        <f>('YB F'!W11)</f>
        <v>0</v>
      </c>
      <c r="O12" s="123">
        <f>('JU M'!W11)</f>
        <v>0</v>
      </c>
      <c r="P12" s="123">
        <f>('JU F'!W11)</f>
        <v>0</v>
      </c>
      <c r="Q12" s="124">
        <f t="shared" si="0"/>
        <v>0</v>
      </c>
      <c r="R12" s="125" t="s">
        <v>21</v>
      </c>
      <c r="S12" s="124">
        <f t="shared" si="1"/>
        <v>0</v>
      </c>
      <c r="T12" s="124">
        <f t="shared" si="2"/>
        <v>0</v>
      </c>
    </row>
    <row r="13" spans="1:20" ht="20.100000000000001" customHeight="1" thickBot="1" x14ac:dyDescent="0.3">
      <c r="A13" s="119"/>
      <c r="B13" s="120"/>
      <c r="C13" s="121">
        <f>('MC M'!W12)</f>
        <v>0</v>
      </c>
      <c r="D13" s="121">
        <f>('MC F'!W12)</f>
        <v>0</v>
      </c>
      <c r="E13" s="122">
        <f>('CU M'!W12)</f>
        <v>0</v>
      </c>
      <c r="F13" s="123">
        <f>('CU F'!W12)</f>
        <v>0</v>
      </c>
      <c r="G13" s="123">
        <f>('ES F'!W12)</f>
        <v>0</v>
      </c>
      <c r="H13" s="123">
        <f>('ES M'!W12)</f>
        <v>0</v>
      </c>
      <c r="I13" s="123">
        <f>('RA M'!W12)</f>
        <v>0</v>
      </c>
      <c r="J13" s="123">
        <f>('RA F'!W12)</f>
        <v>0</v>
      </c>
      <c r="K13" s="123">
        <f>('YA M'!W12)</f>
        <v>0</v>
      </c>
      <c r="L13" s="123">
        <f>('YA F'!W12)</f>
        <v>0</v>
      </c>
      <c r="M13" s="123">
        <f>('YB M'!W12)</f>
        <v>0</v>
      </c>
      <c r="N13" s="123">
        <f>('YB F'!W12)</f>
        <v>0</v>
      </c>
      <c r="O13" s="123">
        <f>('JU M'!W12)</f>
        <v>0</v>
      </c>
      <c r="P13" s="123">
        <f>('JU F'!W12)</f>
        <v>0</v>
      </c>
      <c r="Q13" s="124">
        <f t="shared" si="0"/>
        <v>0</v>
      </c>
      <c r="R13" s="125"/>
      <c r="S13" s="124">
        <f t="shared" si="1"/>
        <v>0</v>
      </c>
      <c r="T13" s="124">
        <f t="shared" si="2"/>
        <v>0</v>
      </c>
    </row>
    <row r="14" spans="1:20" ht="20.100000000000001" customHeight="1" thickBot="1" x14ac:dyDescent="0.3">
      <c r="A14" s="119"/>
      <c r="B14" s="120"/>
      <c r="C14" s="121">
        <f>('MC M'!W13)</f>
        <v>0</v>
      </c>
      <c r="D14" s="121">
        <f>('MC F'!W13)</f>
        <v>0</v>
      </c>
      <c r="E14" s="122">
        <f>('CU M'!W13)</f>
        <v>0</v>
      </c>
      <c r="F14" s="123">
        <f>('CU F'!W13)</f>
        <v>0</v>
      </c>
      <c r="G14" s="123">
        <f>('ES F'!W13)</f>
        <v>0</v>
      </c>
      <c r="H14" s="123">
        <f>('ES M'!W13)</f>
        <v>0</v>
      </c>
      <c r="I14" s="123">
        <f>('RA M'!W13)</f>
        <v>0</v>
      </c>
      <c r="J14" s="123">
        <f>('RA F'!W13)</f>
        <v>0</v>
      </c>
      <c r="K14" s="123">
        <f>('YA M'!W13)</f>
        <v>0</v>
      </c>
      <c r="L14" s="123">
        <f>('YA F'!W13)</f>
        <v>0</v>
      </c>
      <c r="M14" s="123">
        <f>('YB M'!W13)</f>
        <v>0</v>
      </c>
      <c r="N14" s="123">
        <f>('YB F'!W13)</f>
        <v>0</v>
      </c>
      <c r="O14" s="123">
        <f>('JU M'!W13)</f>
        <v>0</v>
      </c>
      <c r="P14" s="123">
        <f>('JU F'!W13)</f>
        <v>0</v>
      </c>
      <c r="Q14" s="124">
        <f t="shared" si="0"/>
        <v>0</v>
      </c>
      <c r="R14" s="125"/>
      <c r="S14" s="124">
        <f t="shared" si="1"/>
        <v>0</v>
      </c>
      <c r="T14" s="124">
        <f t="shared" si="2"/>
        <v>0</v>
      </c>
    </row>
    <row r="15" spans="1:20" ht="20.100000000000001" customHeight="1" thickBot="1" x14ac:dyDescent="0.3">
      <c r="A15" s="119">
        <v>1843</v>
      </c>
      <c r="B15" s="120" t="s">
        <v>27</v>
      </c>
      <c r="C15" s="121">
        <f>('MC M'!W14)</f>
        <v>0</v>
      </c>
      <c r="D15" s="121">
        <f>('MC F'!W14)</f>
        <v>0</v>
      </c>
      <c r="E15" s="122">
        <f>('CU M'!W14)</f>
        <v>0</v>
      </c>
      <c r="F15" s="123">
        <f>('CU F'!W14)</f>
        <v>0</v>
      </c>
      <c r="G15" s="123">
        <f>('ES F'!W14)</f>
        <v>0</v>
      </c>
      <c r="H15" s="123">
        <f>('ES M'!W14)</f>
        <v>0</v>
      </c>
      <c r="I15" s="123">
        <f>('RA M'!W14)</f>
        <v>0</v>
      </c>
      <c r="J15" s="123">
        <f>('RA F'!W14)</f>
        <v>0</v>
      </c>
      <c r="K15" s="123">
        <f>('YA M'!W14)</f>
        <v>0</v>
      </c>
      <c r="L15" s="123">
        <f>('YA F'!W14)</f>
        <v>0</v>
      </c>
      <c r="M15" s="123">
        <f>('YB M'!W14)</f>
        <v>0</v>
      </c>
      <c r="N15" s="123">
        <f>('YB F'!W14)</f>
        <v>0</v>
      </c>
      <c r="O15" s="123">
        <f>('JU M'!W14)</f>
        <v>0</v>
      </c>
      <c r="P15" s="123">
        <f>('JU F'!W14)</f>
        <v>0</v>
      </c>
      <c r="Q15" s="124">
        <f t="shared" si="0"/>
        <v>0</v>
      </c>
      <c r="R15" s="125" t="s">
        <v>27</v>
      </c>
      <c r="S15" s="124">
        <f t="shared" si="1"/>
        <v>0</v>
      </c>
      <c r="T15" s="124">
        <f t="shared" si="2"/>
        <v>0</v>
      </c>
    </row>
    <row r="16" spans="1:20" ht="20.100000000000001" customHeight="1" thickBot="1" x14ac:dyDescent="0.3">
      <c r="A16" s="119">
        <v>1317</v>
      </c>
      <c r="B16" s="120" t="s">
        <v>28</v>
      </c>
      <c r="C16" s="121">
        <f>('MC M'!W15)</f>
        <v>24</v>
      </c>
      <c r="D16" s="121">
        <f>('MC F'!W15)</f>
        <v>0</v>
      </c>
      <c r="E16" s="122">
        <f>('CU M'!W15)</f>
        <v>0</v>
      </c>
      <c r="F16" s="123">
        <f>('CU F'!W15)</f>
        <v>0</v>
      </c>
      <c r="G16" s="123">
        <f>('ES F'!W15)</f>
        <v>200</v>
      </c>
      <c r="H16" s="123">
        <f>('ES M'!W15)</f>
        <v>0</v>
      </c>
      <c r="I16" s="123">
        <f>('RA M'!W15)</f>
        <v>0</v>
      </c>
      <c r="J16" s="123">
        <f>('RA F'!W15)</f>
        <v>0</v>
      </c>
      <c r="K16" s="123">
        <f>('YA M'!W15)</f>
        <v>0</v>
      </c>
      <c r="L16" s="123">
        <f>('YA F'!W15)</f>
        <v>0</v>
      </c>
      <c r="M16" s="123">
        <f>('YB M'!W15)</f>
        <v>0</v>
      </c>
      <c r="N16" s="123">
        <f>('YB F'!W15)</f>
        <v>0</v>
      </c>
      <c r="O16" s="123">
        <f>('JU M'!W15)</f>
        <v>0</v>
      </c>
      <c r="P16" s="123">
        <f>('JU F'!W15)</f>
        <v>100</v>
      </c>
      <c r="Q16" s="124">
        <f t="shared" si="0"/>
        <v>324</v>
      </c>
      <c r="R16" s="125" t="s">
        <v>28</v>
      </c>
      <c r="S16" s="124">
        <f t="shared" si="1"/>
        <v>224</v>
      </c>
      <c r="T16" s="124">
        <f t="shared" si="2"/>
        <v>100</v>
      </c>
    </row>
    <row r="17" spans="1:20" ht="20.100000000000001" customHeight="1" thickBot="1" x14ac:dyDescent="0.3">
      <c r="A17" s="119"/>
      <c r="B17" s="120"/>
      <c r="C17" s="121">
        <f>('MC M'!W16)</f>
        <v>0</v>
      </c>
      <c r="D17" s="121">
        <f>('MC F'!W16)</f>
        <v>0</v>
      </c>
      <c r="E17" s="122">
        <f>('CU M'!W16)</f>
        <v>0</v>
      </c>
      <c r="F17" s="123">
        <f>('CU F'!W16)</f>
        <v>0</v>
      </c>
      <c r="G17" s="123">
        <f>('ES F'!W16)</f>
        <v>0</v>
      </c>
      <c r="H17" s="123">
        <f>('ES M'!W16)</f>
        <v>0</v>
      </c>
      <c r="I17" s="123">
        <f>('RA M'!W16)</f>
        <v>0</v>
      </c>
      <c r="J17" s="123">
        <f>('RA F'!W16)</f>
        <v>0</v>
      </c>
      <c r="K17" s="123">
        <f>('YA M'!W16)</f>
        <v>0</v>
      </c>
      <c r="L17" s="123">
        <f>('YA F'!W16)</f>
        <v>0</v>
      </c>
      <c r="M17" s="123">
        <f>('YB M'!W16)</f>
        <v>0</v>
      </c>
      <c r="N17" s="123">
        <f>('YB F'!W16)</f>
        <v>0</v>
      </c>
      <c r="O17" s="123">
        <f>('JU M'!W16)</f>
        <v>0</v>
      </c>
      <c r="P17" s="123">
        <f>('JU F'!W16)</f>
        <v>0</v>
      </c>
      <c r="Q17" s="124">
        <f t="shared" si="0"/>
        <v>0</v>
      </c>
      <c r="R17" s="125"/>
      <c r="S17" s="124">
        <f t="shared" si="1"/>
        <v>0</v>
      </c>
      <c r="T17" s="124">
        <f t="shared" si="2"/>
        <v>0</v>
      </c>
    </row>
    <row r="18" spans="1:20" ht="20.100000000000001" customHeight="1" thickBot="1" x14ac:dyDescent="0.3">
      <c r="A18" s="119">
        <v>1886</v>
      </c>
      <c r="B18" s="120" t="s">
        <v>31</v>
      </c>
      <c r="C18" s="121">
        <f>('MC M'!W17)</f>
        <v>0</v>
      </c>
      <c r="D18" s="121">
        <f>('MC F'!W17)</f>
        <v>0</v>
      </c>
      <c r="E18" s="122">
        <f>('CU M'!W17)</f>
        <v>24</v>
      </c>
      <c r="F18" s="123">
        <f>('CU F'!W17)</f>
        <v>0</v>
      </c>
      <c r="G18" s="123">
        <f>('ES F'!W17)</f>
        <v>0</v>
      </c>
      <c r="H18" s="123">
        <f>('ES M'!W17)</f>
        <v>0</v>
      </c>
      <c r="I18" s="123">
        <f>('RA M'!W17)</f>
        <v>0</v>
      </c>
      <c r="J18" s="123">
        <f>('RA F'!W17)</f>
        <v>7</v>
      </c>
      <c r="K18" s="123">
        <f>('YA M'!W17)</f>
        <v>0</v>
      </c>
      <c r="L18" s="123">
        <f>('YA F'!W17)</f>
        <v>0</v>
      </c>
      <c r="M18" s="123">
        <f>('YB M'!W17)</f>
        <v>22</v>
      </c>
      <c r="N18" s="123">
        <f>('YB F'!W17)</f>
        <v>125</v>
      </c>
      <c r="O18" s="123">
        <f>('JU M'!W17)</f>
        <v>200</v>
      </c>
      <c r="P18" s="123">
        <f>('JU F'!W17)</f>
        <v>0</v>
      </c>
      <c r="Q18" s="124">
        <f t="shared" si="0"/>
        <v>378</v>
      </c>
      <c r="R18" s="125" t="s">
        <v>31</v>
      </c>
      <c r="S18" s="124">
        <f t="shared" si="1"/>
        <v>31</v>
      </c>
      <c r="T18" s="124">
        <f t="shared" si="2"/>
        <v>347</v>
      </c>
    </row>
    <row r="19" spans="1:20" ht="20.100000000000001" customHeight="1" thickBot="1" x14ac:dyDescent="0.3">
      <c r="A19" s="119">
        <v>2144</v>
      </c>
      <c r="B19" s="120" t="s">
        <v>107</v>
      </c>
      <c r="C19" s="121">
        <f>('MC M'!W18)</f>
        <v>0</v>
      </c>
      <c r="D19" s="121">
        <f>('MC F'!W18)</f>
        <v>36</v>
      </c>
      <c r="E19" s="122">
        <f>('CU M'!W18)</f>
        <v>132</v>
      </c>
      <c r="F19" s="123">
        <f>('CU F'!W18)</f>
        <v>144</v>
      </c>
      <c r="G19" s="123">
        <f>('ES F'!W18)</f>
        <v>432</v>
      </c>
      <c r="H19" s="123">
        <f>('ES M'!W18)</f>
        <v>574</v>
      </c>
      <c r="I19" s="123">
        <f>('RA M'!W18)</f>
        <v>479</v>
      </c>
      <c r="J19" s="123">
        <f>('RA F'!W18)</f>
        <v>562</v>
      </c>
      <c r="K19" s="123">
        <f>('YA M'!W18)</f>
        <v>10</v>
      </c>
      <c r="L19" s="123">
        <f>('YA F'!W18)</f>
        <v>435</v>
      </c>
      <c r="M19" s="123">
        <f>('YB M'!W18)</f>
        <v>248</v>
      </c>
      <c r="N19" s="123">
        <f>('YB F'!W18)</f>
        <v>32</v>
      </c>
      <c r="O19" s="123">
        <f>('JU M'!W18)</f>
        <v>408</v>
      </c>
      <c r="P19" s="123">
        <f>('JU F'!W18)</f>
        <v>0</v>
      </c>
      <c r="Q19" s="124">
        <f t="shared" si="0"/>
        <v>3492</v>
      </c>
      <c r="R19" s="125" t="s">
        <v>107</v>
      </c>
      <c r="S19" s="124">
        <f t="shared" si="1"/>
        <v>2359</v>
      </c>
      <c r="T19" s="124">
        <f t="shared" si="2"/>
        <v>1133</v>
      </c>
    </row>
    <row r="20" spans="1:20" ht="20.100000000000001" customHeight="1" thickBot="1" x14ac:dyDescent="0.3">
      <c r="A20" s="119"/>
      <c r="B20" s="120"/>
      <c r="C20" s="121">
        <f>('MC M'!W19)</f>
        <v>0</v>
      </c>
      <c r="D20" s="121">
        <f>('MC F'!W19)</f>
        <v>0</v>
      </c>
      <c r="E20" s="122">
        <f>('CU M'!W19)</f>
        <v>0</v>
      </c>
      <c r="F20" s="123">
        <f>('CU F'!W19)</f>
        <v>0</v>
      </c>
      <c r="G20" s="123">
        <f>('ES F'!W19)</f>
        <v>0</v>
      </c>
      <c r="H20" s="123">
        <f>('ES M'!W19)</f>
        <v>0</v>
      </c>
      <c r="I20" s="123">
        <f>('RA M'!W19)</f>
        <v>0</v>
      </c>
      <c r="J20" s="123">
        <f>('RA F'!W19)</f>
        <v>0</v>
      </c>
      <c r="K20" s="123">
        <f>('YA M'!W19)</f>
        <v>0</v>
      </c>
      <c r="L20" s="123">
        <f>('YA F'!W19)</f>
        <v>0</v>
      </c>
      <c r="M20" s="123">
        <f>('YB M'!W19)</f>
        <v>0</v>
      </c>
      <c r="N20" s="123">
        <f>('YB F'!W19)</f>
        <v>0</v>
      </c>
      <c r="O20" s="123">
        <f>('JU M'!W19)</f>
        <v>0</v>
      </c>
      <c r="P20" s="123">
        <f>('JU F'!W19)</f>
        <v>0</v>
      </c>
      <c r="Q20" s="124">
        <f t="shared" si="0"/>
        <v>0</v>
      </c>
      <c r="R20" s="125"/>
      <c r="S20" s="124">
        <f t="shared" si="1"/>
        <v>0</v>
      </c>
      <c r="T20" s="124">
        <f t="shared" si="2"/>
        <v>0</v>
      </c>
    </row>
    <row r="21" spans="1:20" ht="20.100000000000001" customHeight="1" thickBot="1" x14ac:dyDescent="0.3">
      <c r="A21" s="119">
        <v>1298</v>
      </c>
      <c r="B21" s="120" t="s">
        <v>35</v>
      </c>
      <c r="C21" s="121">
        <f>('MC M'!W20)</f>
        <v>0</v>
      </c>
      <c r="D21" s="121">
        <f>('MC F'!W20)</f>
        <v>0</v>
      </c>
      <c r="E21" s="122">
        <f>('CU M'!W20)</f>
        <v>0</v>
      </c>
      <c r="F21" s="123">
        <f>('CU F'!W20)</f>
        <v>0</v>
      </c>
      <c r="G21" s="123">
        <f>('ES F'!W20)</f>
        <v>0</v>
      </c>
      <c r="H21" s="123">
        <f>('ES M'!W20)</f>
        <v>0</v>
      </c>
      <c r="I21" s="123">
        <f>('RA M'!W20)</f>
        <v>0</v>
      </c>
      <c r="J21" s="123">
        <f>('RA F'!W20)</f>
        <v>109</v>
      </c>
      <c r="K21" s="123">
        <f>('YA M'!W20)</f>
        <v>100</v>
      </c>
      <c r="L21" s="123">
        <f>('YA F'!W20)</f>
        <v>15</v>
      </c>
      <c r="M21" s="123">
        <f>('YB M'!W20)</f>
        <v>136</v>
      </c>
      <c r="N21" s="123">
        <f>('YB F'!W20)</f>
        <v>310</v>
      </c>
      <c r="O21" s="123">
        <f>('JU M'!W20)</f>
        <v>16</v>
      </c>
      <c r="P21" s="123">
        <f>('JU F'!W20)</f>
        <v>170</v>
      </c>
      <c r="Q21" s="124">
        <f t="shared" si="0"/>
        <v>856</v>
      </c>
      <c r="R21" s="125" t="s">
        <v>35</v>
      </c>
      <c r="S21" s="124">
        <f t="shared" si="1"/>
        <v>109</v>
      </c>
      <c r="T21" s="124">
        <f t="shared" si="2"/>
        <v>747</v>
      </c>
    </row>
    <row r="22" spans="1:20" ht="20.100000000000001" customHeight="1" thickBot="1" x14ac:dyDescent="0.3">
      <c r="A22" s="119">
        <v>1887</v>
      </c>
      <c r="B22" s="120" t="s">
        <v>10</v>
      </c>
      <c r="C22" s="121">
        <f>('MC M'!W21)</f>
        <v>36</v>
      </c>
      <c r="D22" s="121">
        <f>('MC F'!W21)</f>
        <v>0</v>
      </c>
      <c r="E22" s="122">
        <f>('CU M'!W21)</f>
        <v>0</v>
      </c>
      <c r="F22" s="123">
        <f>('CU F'!W21)</f>
        <v>24</v>
      </c>
      <c r="G22" s="123">
        <f>('ES F'!W21)</f>
        <v>0</v>
      </c>
      <c r="H22" s="123">
        <f>('ES M'!W21)</f>
        <v>398</v>
      </c>
      <c r="I22" s="123">
        <f>('RA M'!W21)</f>
        <v>60</v>
      </c>
      <c r="J22" s="123">
        <f>('RA F'!W21)</f>
        <v>0</v>
      </c>
      <c r="K22" s="123">
        <f>('YA M'!W21)</f>
        <v>475</v>
      </c>
      <c r="L22" s="123">
        <f>('YA F'!W21)</f>
        <v>285</v>
      </c>
      <c r="M22" s="123">
        <f>('YB M'!W21)</f>
        <v>22</v>
      </c>
      <c r="N22" s="123">
        <f>('YB F'!W21)</f>
        <v>39</v>
      </c>
      <c r="O22" s="123">
        <f>('JU M'!W21)</f>
        <v>97</v>
      </c>
      <c r="P22" s="123">
        <f>('JU F'!W21)</f>
        <v>18</v>
      </c>
      <c r="Q22" s="124">
        <f t="shared" si="0"/>
        <v>1454</v>
      </c>
      <c r="R22" s="125" t="s">
        <v>10</v>
      </c>
      <c r="S22" s="124">
        <f t="shared" si="1"/>
        <v>518</v>
      </c>
      <c r="T22" s="124">
        <f t="shared" si="2"/>
        <v>936</v>
      </c>
    </row>
    <row r="23" spans="1:20" ht="20.100000000000001" customHeight="1" thickBot="1" x14ac:dyDescent="0.3">
      <c r="A23" s="119"/>
      <c r="B23" s="120"/>
      <c r="C23" s="121">
        <f>('MC M'!W22)</f>
        <v>12</v>
      </c>
      <c r="D23" s="121">
        <f>('MC F'!W22)</f>
        <v>0</v>
      </c>
      <c r="E23" s="122">
        <f>('CU M'!W22)</f>
        <v>48</v>
      </c>
      <c r="F23" s="123">
        <f>('CU F'!W22)</f>
        <v>0</v>
      </c>
      <c r="G23" s="123">
        <f>('ES F'!W22)</f>
        <v>0</v>
      </c>
      <c r="H23" s="123">
        <f>('ES M'!W22)</f>
        <v>14</v>
      </c>
      <c r="I23" s="123">
        <f>('RA M'!W22)</f>
        <v>140</v>
      </c>
      <c r="J23" s="123">
        <f>('RA F'!W22)</f>
        <v>300</v>
      </c>
      <c r="K23" s="123">
        <f>('YA M'!W22)</f>
        <v>31</v>
      </c>
      <c r="L23" s="123">
        <f>('YA F'!W22)</f>
        <v>0</v>
      </c>
      <c r="M23" s="123">
        <f>('YB M'!W22)</f>
        <v>183</v>
      </c>
      <c r="N23" s="123">
        <f>('YB F'!W22)</f>
        <v>0</v>
      </c>
      <c r="O23" s="123">
        <f>('JU M'!W22)</f>
        <v>47</v>
      </c>
      <c r="P23" s="123">
        <f>('JU F'!W22)</f>
        <v>12</v>
      </c>
      <c r="Q23" s="124">
        <f t="shared" si="0"/>
        <v>787</v>
      </c>
      <c r="R23" s="125"/>
      <c r="S23" s="124">
        <f t="shared" si="1"/>
        <v>514</v>
      </c>
      <c r="T23" s="124">
        <f t="shared" si="2"/>
        <v>273</v>
      </c>
    </row>
    <row r="24" spans="1:20" ht="20.100000000000001" customHeight="1" thickBot="1" x14ac:dyDescent="0.3">
      <c r="A24" s="119">
        <v>1756</v>
      </c>
      <c r="B24" s="120" t="s">
        <v>37</v>
      </c>
      <c r="C24" s="121">
        <f>('MC M'!W23)</f>
        <v>0</v>
      </c>
      <c r="D24" s="121">
        <f>('MC F'!W23)</f>
        <v>0</v>
      </c>
      <c r="E24" s="122">
        <f>('CU M'!W23)</f>
        <v>0</v>
      </c>
      <c r="F24" s="123">
        <f>('CU F'!W23)</f>
        <v>0</v>
      </c>
      <c r="G24" s="123">
        <f>('ES F'!W23)</f>
        <v>0</v>
      </c>
      <c r="H24" s="123">
        <f>('ES M'!W23)</f>
        <v>0</v>
      </c>
      <c r="I24" s="123">
        <f>('RA M'!W23)</f>
        <v>0</v>
      </c>
      <c r="J24" s="123">
        <f>('RA F'!W23)</f>
        <v>0</v>
      </c>
      <c r="K24" s="123">
        <f>('YA M'!W23)</f>
        <v>0</v>
      </c>
      <c r="L24" s="123">
        <f>('YA F'!W23)</f>
        <v>0</v>
      </c>
      <c r="M24" s="123">
        <f>('YB M'!W23)</f>
        <v>0</v>
      </c>
      <c r="N24" s="123">
        <f>('YB F'!W23)</f>
        <v>0</v>
      </c>
      <c r="O24" s="123">
        <f>('JU M'!W23)</f>
        <v>0</v>
      </c>
      <c r="P24" s="123">
        <f>('JU F'!W23)</f>
        <v>0</v>
      </c>
      <c r="Q24" s="124">
        <f t="shared" si="0"/>
        <v>0</v>
      </c>
      <c r="R24" s="125" t="s">
        <v>37</v>
      </c>
      <c r="S24" s="124">
        <f t="shared" si="1"/>
        <v>0</v>
      </c>
      <c r="T24" s="124">
        <f t="shared" si="2"/>
        <v>0</v>
      </c>
    </row>
    <row r="25" spans="1:20" ht="20.100000000000001" customHeight="1" thickBot="1" x14ac:dyDescent="0.3">
      <c r="A25" s="119">
        <v>1177</v>
      </c>
      <c r="B25" s="120" t="s">
        <v>38</v>
      </c>
      <c r="C25" s="121">
        <f>('MC M'!W24)</f>
        <v>0</v>
      </c>
      <c r="D25" s="121">
        <f>('MC F'!W24)</f>
        <v>0</v>
      </c>
      <c r="E25" s="122">
        <f>('CU M'!W24)</f>
        <v>0</v>
      </c>
      <c r="F25" s="123">
        <f>('CU F'!W24)</f>
        <v>0</v>
      </c>
      <c r="G25" s="123">
        <f>('ES F'!W24)</f>
        <v>0</v>
      </c>
      <c r="H25" s="123">
        <f>('ES M'!W24)</f>
        <v>0</v>
      </c>
      <c r="I25" s="123">
        <f>('RA M'!W24)</f>
        <v>0</v>
      </c>
      <c r="J25" s="123">
        <f>('RA F'!W24)</f>
        <v>0</v>
      </c>
      <c r="K25" s="123">
        <f>('YA M'!W24)</f>
        <v>0</v>
      </c>
      <c r="L25" s="123">
        <f>('YA F'!W24)</f>
        <v>0</v>
      </c>
      <c r="M25" s="123">
        <f>('YB M'!W24)</f>
        <v>0</v>
      </c>
      <c r="N25" s="123">
        <f>('YB F'!W24)</f>
        <v>0</v>
      </c>
      <c r="O25" s="123">
        <f>('JU M'!W24)</f>
        <v>0</v>
      </c>
      <c r="P25" s="123">
        <f>('JU F'!W24)</f>
        <v>0</v>
      </c>
      <c r="Q25" s="124">
        <f t="shared" si="0"/>
        <v>0</v>
      </c>
      <c r="R25" s="125" t="s">
        <v>38</v>
      </c>
      <c r="S25" s="124">
        <f t="shared" si="1"/>
        <v>0</v>
      </c>
      <c r="T25" s="124">
        <f t="shared" si="2"/>
        <v>0</v>
      </c>
    </row>
    <row r="26" spans="1:20" ht="20.100000000000001" customHeight="1" thickBot="1" x14ac:dyDescent="0.3">
      <c r="A26" s="119">
        <v>1266</v>
      </c>
      <c r="B26" s="120" t="s">
        <v>39</v>
      </c>
      <c r="C26" s="121">
        <f>('MC M'!W25)</f>
        <v>0</v>
      </c>
      <c r="D26" s="121">
        <f>('MC F'!W25)</f>
        <v>0</v>
      </c>
      <c r="E26" s="122">
        <f>('CU M'!W25)</f>
        <v>0</v>
      </c>
      <c r="F26" s="123">
        <f>('CU F'!W25)</f>
        <v>0</v>
      </c>
      <c r="G26" s="123">
        <f>('ES F'!W25)</f>
        <v>0</v>
      </c>
      <c r="H26" s="123">
        <f>('ES M'!W25)</f>
        <v>0</v>
      </c>
      <c r="I26" s="123">
        <f>('RA M'!W25)</f>
        <v>0</v>
      </c>
      <c r="J26" s="123">
        <f>('RA F'!W25)</f>
        <v>0</v>
      </c>
      <c r="K26" s="123">
        <f>('YA M'!W25)</f>
        <v>0</v>
      </c>
      <c r="L26" s="123">
        <f>('YA F'!W25)</f>
        <v>0</v>
      </c>
      <c r="M26" s="123">
        <f>('YB M'!W25)</f>
        <v>0</v>
      </c>
      <c r="N26" s="123">
        <f>('YB F'!W25)</f>
        <v>0</v>
      </c>
      <c r="O26" s="123">
        <f>('JU M'!W25)</f>
        <v>0</v>
      </c>
      <c r="P26" s="123">
        <f>('JU F'!W25)</f>
        <v>0</v>
      </c>
      <c r="Q26" s="124">
        <f t="shared" si="0"/>
        <v>0</v>
      </c>
      <c r="R26" s="125" t="s">
        <v>39</v>
      </c>
      <c r="S26" s="124">
        <f t="shared" si="1"/>
        <v>0</v>
      </c>
      <c r="T26" s="124">
        <f t="shared" si="2"/>
        <v>0</v>
      </c>
    </row>
    <row r="27" spans="1:20" ht="20.100000000000001" customHeight="1" thickBot="1" x14ac:dyDescent="0.3">
      <c r="A27" s="119">
        <v>1757</v>
      </c>
      <c r="B27" s="120" t="s">
        <v>40</v>
      </c>
      <c r="C27" s="121">
        <f>('MC M'!W26)</f>
        <v>0</v>
      </c>
      <c r="D27" s="121">
        <f>('MC F'!W26)</f>
        <v>0</v>
      </c>
      <c r="E27" s="122">
        <f>('CU M'!W26)</f>
        <v>0</v>
      </c>
      <c r="F27" s="123">
        <f>('CU F'!W26)</f>
        <v>0</v>
      </c>
      <c r="G27" s="123">
        <f>('ES F'!W26)</f>
        <v>0</v>
      </c>
      <c r="H27" s="123">
        <f>('ES M'!W26)</f>
        <v>0</v>
      </c>
      <c r="I27" s="123">
        <f>('RA M'!W26)</f>
        <v>0</v>
      </c>
      <c r="J27" s="123">
        <f>('RA F'!W26)</f>
        <v>0</v>
      </c>
      <c r="K27" s="123">
        <f>('YA M'!W26)</f>
        <v>0</v>
      </c>
      <c r="L27" s="123">
        <f>('YA F'!W26)</f>
        <v>0</v>
      </c>
      <c r="M27" s="123">
        <f>('YB M'!W26)</f>
        <v>0</v>
      </c>
      <c r="N27" s="123">
        <f>('YB F'!W26)</f>
        <v>0</v>
      </c>
      <c r="O27" s="123">
        <f>('JU M'!W26)</f>
        <v>0</v>
      </c>
      <c r="P27" s="123">
        <f>('JU F'!W26)</f>
        <v>0</v>
      </c>
      <c r="Q27" s="124">
        <f t="shared" si="0"/>
        <v>0</v>
      </c>
      <c r="R27" s="125" t="s">
        <v>40</v>
      </c>
      <c r="S27" s="124">
        <f t="shared" si="1"/>
        <v>0</v>
      </c>
      <c r="T27" s="124">
        <f t="shared" si="2"/>
        <v>0</v>
      </c>
    </row>
    <row r="28" spans="1:20" ht="20.100000000000001" customHeight="1" thickBot="1" x14ac:dyDescent="0.3">
      <c r="A28" s="119">
        <v>1760</v>
      </c>
      <c r="B28" s="120" t="s">
        <v>41</v>
      </c>
      <c r="C28" s="121">
        <f>('MC M'!W27)</f>
        <v>0</v>
      </c>
      <c r="D28" s="121">
        <f>('MC F'!W27)</f>
        <v>0</v>
      </c>
      <c r="E28" s="122">
        <f>('CU M'!W27)</f>
        <v>0</v>
      </c>
      <c r="F28" s="123">
        <f>('CU F'!W27)</f>
        <v>0</v>
      </c>
      <c r="G28" s="123">
        <f>('ES F'!W27)</f>
        <v>0</v>
      </c>
      <c r="H28" s="123">
        <f>('ES M'!W27)</f>
        <v>0</v>
      </c>
      <c r="I28" s="123">
        <f>('RA M'!W27)</f>
        <v>0</v>
      </c>
      <c r="J28" s="123">
        <f>('RA F'!W27)</f>
        <v>0</v>
      </c>
      <c r="K28" s="123">
        <f>('YA M'!W27)</f>
        <v>0</v>
      </c>
      <c r="L28" s="123">
        <f>('YA F'!W27)</f>
        <v>0</v>
      </c>
      <c r="M28" s="123">
        <f>('YB M'!W27)</f>
        <v>0</v>
      </c>
      <c r="N28" s="123">
        <f>('YB F'!W27)</f>
        <v>0</v>
      </c>
      <c r="O28" s="123">
        <f>('JU M'!W27)</f>
        <v>0</v>
      </c>
      <c r="P28" s="123">
        <f>('JU F'!W27)</f>
        <v>0</v>
      </c>
      <c r="Q28" s="124">
        <f t="shared" si="0"/>
        <v>0</v>
      </c>
      <c r="R28" s="125" t="s">
        <v>41</v>
      </c>
      <c r="S28" s="124">
        <f t="shared" si="1"/>
        <v>0</v>
      </c>
      <c r="T28" s="124">
        <f t="shared" si="2"/>
        <v>0</v>
      </c>
    </row>
    <row r="29" spans="1:20" ht="20.100000000000001" customHeight="1" thickBot="1" x14ac:dyDescent="0.3">
      <c r="A29" s="119"/>
      <c r="B29" s="120"/>
      <c r="C29" s="121">
        <f>('MC M'!W28)</f>
        <v>0</v>
      </c>
      <c r="D29" s="121">
        <f>('MC F'!W28)</f>
        <v>0</v>
      </c>
      <c r="E29" s="122">
        <f>('CU M'!W28)</f>
        <v>0</v>
      </c>
      <c r="F29" s="123">
        <f>('CU F'!W28)</f>
        <v>48</v>
      </c>
      <c r="G29" s="123">
        <f>('ES F'!W28)</f>
        <v>14</v>
      </c>
      <c r="H29" s="123">
        <f>('ES M'!W28)</f>
        <v>15</v>
      </c>
      <c r="I29" s="123">
        <f>('RA M'!W28)</f>
        <v>5</v>
      </c>
      <c r="J29" s="123">
        <f>('RA F'!W28)</f>
        <v>15</v>
      </c>
      <c r="K29" s="123">
        <f>('YA M'!W28)</f>
        <v>0</v>
      </c>
      <c r="L29" s="123">
        <f>('YA F'!W28)</f>
        <v>0</v>
      </c>
      <c r="M29" s="123">
        <f>('YB M'!W28)</f>
        <v>0</v>
      </c>
      <c r="N29" s="123">
        <f>('YB F'!W28)</f>
        <v>0</v>
      </c>
      <c r="O29" s="123">
        <f>('JU M'!W28)</f>
        <v>5</v>
      </c>
      <c r="P29" s="123">
        <f>('JU F'!W28)</f>
        <v>12</v>
      </c>
      <c r="Q29" s="124">
        <f t="shared" si="0"/>
        <v>114</v>
      </c>
      <c r="R29" s="125"/>
      <c r="S29" s="124">
        <f t="shared" si="1"/>
        <v>97</v>
      </c>
      <c r="T29" s="124">
        <f t="shared" si="2"/>
        <v>17</v>
      </c>
    </row>
    <row r="30" spans="1:20" ht="20.100000000000001" customHeight="1" thickBot="1" x14ac:dyDescent="0.3">
      <c r="A30" s="119">
        <v>1731</v>
      </c>
      <c r="B30" s="120" t="s">
        <v>43</v>
      </c>
      <c r="C30" s="121">
        <f>('MC M'!W29)</f>
        <v>0</v>
      </c>
      <c r="D30" s="121">
        <f>('MC F'!W29)</f>
        <v>0</v>
      </c>
      <c r="E30" s="122">
        <f>('CU M'!W29)</f>
        <v>0</v>
      </c>
      <c r="F30" s="123">
        <f>('CU F'!W29)</f>
        <v>0</v>
      </c>
      <c r="G30" s="123">
        <f>('ES F'!W29)</f>
        <v>0</v>
      </c>
      <c r="H30" s="123">
        <f>('ES M'!W29)</f>
        <v>0</v>
      </c>
      <c r="I30" s="123">
        <f>('RA M'!W29)</f>
        <v>0</v>
      </c>
      <c r="J30" s="123">
        <f>('RA F'!W29)</f>
        <v>0</v>
      </c>
      <c r="K30" s="123">
        <f>('YA M'!W29)</f>
        <v>0</v>
      </c>
      <c r="L30" s="123">
        <f>('YA F'!W29)</f>
        <v>0</v>
      </c>
      <c r="M30" s="123">
        <f>('YB M'!W29)</f>
        <v>0</v>
      </c>
      <c r="N30" s="123">
        <f>('YB F'!W29)</f>
        <v>0</v>
      </c>
      <c r="O30" s="123">
        <f>('JU M'!W29)</f>
        <v>0</v>
      </c>
      <c r="P30" s="123">
        <f>('JU F'!W29)</f>
        <v>0</v>
      </c>
      <c r="Q30" s="124">
        <f t="shared" si="0"/>
        <v>0</v>
      </c>
      <c r="R30" s="125" t="s">
        <v>43</v>
      </c>
      <c r="S30" s="124">
        <f t="shared" si="1"/>
        <v>0</v>
      </c>
      <c r="T30" s="124">
        <f t="shared" si="2"/>
        <v>0</v>
      </c>
    </row>
    <row r="31" spans="1:20" ht="20.100000000000001" customHeight="1" thickBot="1" x14ac:dyDescent="0.3">
      <c r="A31" s="119">
        <v>1773</v>
      </c>
      <c r="B31" s="120" t="s">
        <v>44</v>
      </c>
      <c r="C31" s="121">
        <f>('MC M'!W30)</f>
        <v>0</v>
      </c>
      <c r="D31" s="121">
        <f>('MC F'!W30)</f>
        <v>0</v>
      </c>
      <c r="E31" s="122">
        <f>('CU M'!W30)</f>
        <v>36</v>
      </c>
      <c r="F31" s="123">
        <f>('CU F'!W30)</f>
        <v>0</v>
      </c>
      <c r="G31" s="123">
        <f>('ES F'!W30)</f>
        <v>42</v>
      </c>
      <c r="H31" s="123">
        <f>('ES M'!W30)</f>
        <v>134</v>
      </c>
      <c r="I31" s="123">
        <f>('RA M'!W30)</f>
        <v>181</v>
      </c>
      <c r="J31" s="123">
        <f>('RA F'!W30)</f>
        <v>15</v>
      </c>
      <c r="K31" s="123">
        <f>('YA M'!W30)</f>
        <v>15</v>
      </c>
      <c r="L31" s="123">
        <f>('YA F'!W30)</f>
        <v>31</v>
      </c>
      <c r="M31" s="123">
        <f>('YB M'!W30)</f>
        <v>0</v>
      </c>
      <c r="N31" s="123">
        <f>('YB F'!W30)</f>
        <v>5</v>
      </c>
      <c r="O31" s="123">
        <f>('JU M'!W30)</f>
        <v>0</v>
      </c>
      <c r="P31" s="123">
        <f>('JU F'!W30)</f>
        <v>0</v>
      </c>
      <c r="Q31" s="124">
        <f t="shared" si="0"/>
        <v>459</v>
      </c>
      <c r="R31" s="125" t="s">
        <v>44</v>
      </c>
      <c r="S31" s="124">
        <f t="shared" si="1"/>
        <v>408</v>
      </c>
      <c r="T31" s="124">
        <f t="shared" si="2"/>
        <v>51</v>
      </c>
    </row>
    <row r="32" spans="1:20" ht="20.100000000000001" customHeight="1" thickBot="1" x14ac:dyDescent="0.3">
      <c r="A32" s="119">
        <v>1347</v>
      </c>
      <c r="B32" s="120" t="s">
        <v>45</v>
      </c>
      <c r="C32" s="121">
        <f>('MC M'!W31)</f>
        <v>0</v>
      </c>
      <c r="D32" s="121">
        <f>('MC F'!W31)</f>
        <v>0</v>
      </c>
      <c r="E32" s="122">
        <f>('CU M'!W31)</f>
        <v>0</v>
      </c>
      <c r="F32" s="123">
        <f>('CU F'!W31)</f>
        <v>0</v>
      </c>
      <c r="G32" s="123">
        <f>('ES F'!W31)</f>
        <v>0</v>
      </c>
      <c r="H32" s="123">
        <f>('ES M'!W31)</f>
        <v>0</v>
      </c>
      <c r="I32" s="123">
        <f>('RA M'!W31)</f>
        <v>0</v>
      </c>
      <c r="J32" s="123">
        <f>('RA F'!W31)</f>
        <v>0</v>
      </c>
      <c r="K32" s="123">
        <f>('YA M'!W31)</f>
        <v>0</v>
      </c>
      <c r="L32" s="123">
        <f>('YA F'!W31)</f>
        <v>0</v>
      </c>
      <c r="M32" s="123">
        <f>('YB M'!W31)</f>
        <v>0</v>
      </c>
      <c r="N32" s="123">
        <f>('YB F'!W31)</f>
        <v>0</v>
      </c>
      <c r="O32" s="123">
        <f>('JU M'!W31)</f>
        <v>0</v>
      </c>
      <c r="P32" s="123">
        <f>('JU F'!W31)</f>
        <v>0</v>
      </c>
      <c r="Q32" s="124">
        <f t="shared" si="0"/>
        <v>0</v>
      </c>
      <c r="R32" s="125" t="s">
        <v>45</v>
      </c>
      <c r="S32" s="124">
        <f t="shared" si="1"/>
        <v>0</v>
      </c>
      <c r="T32" s="124">
        <f t="shared" si="2"/>
        <v>0</v>
      </c>
    </row>
    <row r="33" spans="1:20" ht="20.100000000000001" customHeight="1" thickBot="1" x14ac:dyDescent="0.3">
      <c r="A33" s="119">
        <v>1880</v>
      </c>
      <c r="B33" s="120" t="s">
        <v>46</v>
      </c>
      <c r="C33" s="121">
        <f>('MC M'!W32)</f>
        <v>0</v>
      </c>
      <c r="D33" s="121">
        <f>('MC F'!W32)</f>
        <v>0</v>
      </c>
      <c r="E33" s="122">
        <f>('CU M'!W32)</f>
        <v>0</v>
      </c>
      <c r="F33" s="123">
        <f>('CU F'!W32)</f>
        <v>0</v>
      </c>
      <c r="G33" s="123">
        <f>('ES F'!W32)</f>
        <v>0</v>
      </c>
      <c r="H33" s="123">
        <f>('ES M'!W32)</f>
        <v>0</v>
      </c>
      <c r="I33" s="123">
        <f>('RA M'!W32)</f>
        <v>0</v>
      </c>
      <c r="J33" s="123">
        <f>('RA F'!W32)</f>
        <v>0</v>
      </c>
      <c r="K33" s="123">
        <f>('YA M'!W32)</f>
        <v>0</v>
      </c>
      <c r="L33" s="123">
        <f>('YA F'!W32)</f>
        <v>0</v>
      </c>
      <c r="M33" s="123">
        <f>('YB M'!W32)</f>
        <v>0</v>
      </c>
      <c r="N33" s="123">
        <f>('YB F'!W32)</f>
        <v>0</v>
      </c>
      <c r="O33" s="123">
        <f>('JU M'!W32)</f>
        <v>0</v>
      </c>
      <c r="P33" s="123">
        <f>('JU F'!W32)</f>
        <v>0</v>
      </c>
      <c r="Q33" s="124">
        <f t="shared" si="0"/>
        <v>0</v>
      </c>
      <c r="R33" s="125" t="s">
        <v>46</v>
      </c>
      <c r="S33" s="124">
        <f t="shared" si="1"/>
        <v>0</v>
      </c>
      <c r="T33" s="124">
        <f t="shared" si="2"/>
        <v>0</v>
      </c>
    </row>
    <row r="34" spans="1:20" ht="20.100000000000001" customHeight="1" thickBot="1" x14ac:dyDescent="0.3">
      <c r="A34" s="119">
        <v>1883</v>
      </c>
      <c r="B34" s="120" t="s">
        <v>47</v>
      </c>
      <c r="C34" s="121">
        <f>('MC M'!W33)</f>
        <v>0</v>
      </c>
      <c r="D34" s="121">
        <f>('MC F'!W33)</f>
        <v>0</v>
      </c>
      <c r="E34" s="122">
        <f>('CU M'!W33)</f>
        <v>0</v>
      </c>
      <c r="F34" s="123">
        <f>('CU F'!W33)</f>
        <v>0</v>
      </c>
      <c r="G34" s="123">
        <f>('ES F'!W33)</f>
        <v>0</v>
      </c>
      <c r="H34" s="123">
        <f>('ES M'!W33)</f>
        <v>0</v>
      </c>
      <c r="I34" s="123">
        <f>('RA M'!W33)</f>
        <v>0</v>
      </c>
      <c r="J34" s="123">
        <f>('RA F'!W33)</f>
        <v>0</v>
      </c>
      <c r="K34" s="123">
        <f>('YA M'!W33)</f>
        <v>0</v>
      </c>
      <c r="L34" s="123">
        <f>('YA F'!W33)</f>
        <v>0</v>
      </c>
      <c r="M34" s="123">
        <f>('YB M'!W33)</f>
        <v>0</v>
      </c>
      <c r="N34" s="123">
        <f>('YB F'!W33)</f>
        <v>0</v>
      </c>
      <c r="O34" s="123">
        <f>('JU M'!W33)</f>
        <v>0</v>
      </c>
      <c r="P34" s="123">
        <f>('JU F'!W33)</f>
        <v>0</v>
      </c>
      <c r="Q34" s="124">
        <f t="shared" si="0"/>
        <v>0</v>
      </c>
      <c r="R34" s="125" t="s">
        <v>47</v>
      </c>
      <c r="S34" s="124">
        <f t="shared" si="1"/>
        <v>0</v>
      </c>
      <c r="T34" s="124">
        <f t="shared" si="2"/>
        <v>0</v>
      </c>
    </row>
    <row r="35" spans="1:20" ht="20.100000000000001" customHeight="1" thickBot="1" x14ac:dyDescent="0.3">
      <c r="A35" s="119"/>
      <c r="B35" s="120"/>
      <c r="C35" s="121">
        <f>('MC M'!W34)</f>
        <v>0</v>
      </c>
      <c r="D35" s="121">
        <f>('MC F'!W34)</f>
        <v>0</v>
      </c>
      <c r="E35" s="122">
        <f>('CU M'!W34)</f>
        <v>0</v>
      </c>
      <c r="F35" s="123">
        <f>('CU F'!W34)</f>
        <v>36</v>
      </c>
      <c r="G35" s="123">
        <f>('ES F'!W34)</f>
        <v>282</v>
      </c>
      <c r="H35" s="123">
        <f>('ES M'!W34)</f>
        <v>15</v>
      </c>
      <c r="I35" s="123">
        <f>('RA M'!W34)</f>
        <v>242</v>
      </c>
      <c r="J35" s="123">
        <f>('RA F'!W34)</f>
        <v>0</v>
      </c>
      <c r="K35" s="123">
        <f>('YA M'!W34)</f>
        <v>22</v>
      </c>
      <c r="L35" s="123">
        <f>('YA F'!W34)</f>
        <v>59</v>
      </c>
      <c r="M35" s="123">
        <f>('YB M'!W34)</f>
        <v>5</v>
      </c>
      <c r="N35" s="123">
        <f>('YB F'!W34)</f>
        <v>96</v>
      </c>
      <c r="O35" s="123">
        <f>('JU M'!W34)</f>
        <v>5</v>
      </c>
      <c r="P35" s="123">
        <f>('JU F'!W34)</f>
        <v>0</v>
      </c>
      <c r="Q35" s="124">
        <f t="shared" si="0"/>
        <v>762</v>
      </c>
      <c r="R35" s="125"/>
      <c r="S35" s="124">
        <f t="shared" si="1"/>
        <v>575</v>
      </c>
      <c r="T35" s="124">
        <f t="shared" si="2"/>
        <v>187</v>
      </c>
    </row>
    <row r="36" spans="1:20" ht="20.100000000000001" customHeight="1" thickBot="1" x14ac:dyDescent="0.3">
      <c r="A36" s="119"/>
      <c r="B36" s="120"/>
      <c r="C36" s="121">
        <f>('MC M'!W35)</f>
        <v>0</v>
      </c>
      <c r="D36" s="121">
        <f>('MC F'!W35)</f>
        <v>0</v>
      </c>
      <c r="E36" s="122">
        <f>('CU M'!W35)</f>
        <v>0</v>
      </c>
      <c r="F36" s="123">
        <f>('CU F'!W35)</f>
        <v>0</v>
      </c>
      <c r="G36" s="123">
        <f>('ES F'!W35)</f>
        <v>0</v>
      </c>
      <c r="H36" s="123">
        <f>('ES M'!W35)</f>
        <v>0</v>
      </c>
      <c r="I36" s="123">
        <f>('RA M'!W35)</f>
        <v>0</v>
      </c>
      <c r="J36" s="123">
        <f>('RA F'!W35)</f>
        <v>0</v>
      </c>
      <c r="K36" s="123">
        <f>('YA M'!W35)</f>
        <v>0</v>
      </c>
      <c r="L36" s="123">
        <f>('YA F'!W35)</f>
        <v>0</v>
      </c>
      <c r="M36" s="123">
        <f>('YB M'!W35)</f>
        <v>0</v>
      </c>
      <c r="N36" s="123">
        <f>('YB F'!W35)</f>
        <v>0</v>
      </c>
      <c r="O36" s="123">
        <f>('JU M'!W35)</f>
        <v>0</v>
      </c>
      <c r="P36" s="123">
        <f>('JU F'!W35)</f>
        <v>0</v>
      </c>
      <c r="Q36" s="124">
        <f t="shared" ref="Q36:Q64" si="3">SUM(C36:P36)</f>
        <v>0</v>
      </c>
      <c r="R36" s="125"/>
      <c r="S36" s="124">
        <f t="shared" si="1"/>
        <v>0</v>
      </c>
      <c r="T36" s="124">
        <f t="shared" si="2"/>
        <v>0</v>
      </c>
    </row>
    <row r="37" spans="1:20" ht="20.100000000000001" customHeight="1" thickBot="1" x14ac:dyDescent="0.3">
      <c r="A37" s="119"/>
      <c r="B37" s="120"/>
      <c r="C37" s="121">
        <f>('MC M'!W36)</f>
        <v>0</v>
      </c>
      <c r="D37" s="121">
        <f>('MC F'!W36)</f>
        <v>0</v>
      </c>
      <c r="E37" s="122">
        <f>('CU M'!W36)</f>
        <v>0</v>
      </c>
      <c r="F37" s="123">
        <f>('CU F'!W36)</f>
        <v>0</v>
      </c>
      <c r="G37" s="123">
        <f>('ES F'!W36)</f>
        <v>0</v>
      </c>
      <c r="H37" s="123">
        <f>('ES M'!W36)</f>
        <v>0</v>
      </c>
      <c r="I37" s="123">
        <f>('RA M'!W36)</f>
        <v>0</v>
      </c>
      <c r="J37" s="123">
        <f>('RA F'!W36)</f>
        <v>0</v>
      </c>
      <c r="K37" s="123">
        <f>('YA M'!W36)</f>
        <v>0</v>
      </c>
      <c r="L37" s="123">
        <f>('YA F'!W36)</f>
        <v>0</v>
      </c>
      <c r="M37" s="123">
        <f>('YB M'!W36)</f>
        <v>0</v>
      </c>
      <c r="N37" s="123">
        <f>('YB F'!W36)</f>
        <v>0</v>
      </c>
      <c r="O37" s="123">
        <f>('JU M'!W36)</f>
        <v>0</v>
      </c>
      <c r="P37" s="123">
        <f>('JU F'!W36)</f>
        <v>0</v>
      </c>
      <c r="Q37" s="124">
        <f t="shared" si="3"/>
        <v>0</v>
      </c>
      <c r="R37" s="125"/>
      <c r="S37" s="124">
        <f t="shared" si="1"/>
        <v>0</v>
      </c>
      <c r="T37" s="124">
        <f t="shared" si="2"/>
        <v>0</v>
      </c>
    </row>
    <row r="38" spans="1:20" ht="20.100000000000001" customHeight="1" thickBot="1" x14ac:dyDescent="0.3">
      <c r="A38" s="119"/>
      <c r="B38" s="120"/>
      <c r="C38" s="121">
        <f>('MC M'!W37)</f>
        <v>0</v>
      </c>
      <c r="D38" s="121">
        <f>('MC F'!W37)</f>
        <v>0</v>
      </c>
      <c r="E38" s="122">
        <f>('CU M'!W37)</f>
        <v>0</v>
      </c>
      <c r="F38" s="123">
        <f>('CU F'!W37)</f>
        <v>0</v>
      </c>
      <c r="G38" s="123">
        <f>('ES F'!W37)</f>
        <v>0</v>
      </c>
      <c r="H38" s="123">
        <f>('ES M'!W37)</f>
        <v>0</v>
      </c>
      <c r="I38" s="123">
        <f>('RA M'!W37)</f>
        <v>0</v>
      </c>
      <c r="J38" s="123">
        <f>('RA F'!W37)</f>
        <v>0</v>
      </c>
      <c r="K38" s="123">
        <f>('YA M'!W37)</f>
        <v>0</v>
      </c>
      <c r="L38" s="123">
        <f>('YA F'!W37)</f>
        <v>0</v>
      </c>
      <c r="M38" s="123">
        <f>('YB M'!W37)</f>
        <v>0</v>
      </c>
      <c r="N38" s="123">
        <f>('YB F'!W37)</f>
        <v>0</v>
      </c>
      <c r="O38" s="123">
        <f>('JU M'!W37)</f>
        <v>0</v>
      </c>
      <c r="P38" s="123">
        <f>('JU F'!W37)</f>
        <v>0</v>
      </c>
      <c r="Q38" s="124">
        <f t="shared" si="3"/>
        <v>0</v>
      </c>
      <c r="R38" s="125"/>
      <c r="S38" s="124">
        <f t="shared" si="1"/>
        <v>0</v>
      </c>
      <c r="T38" s="124">
        <f t="shared" si="2"/>
        <v>0</v>
      </c>
    </row>
    <row r="39" spans="1:20" ht="20.100000000000001" customHeight="1" thickBot="1" x14ac:dyDescent="0.3">
      <c r="A39" s="119"/>
      <c r="B39" s="120"/>
      <c r="C39" s="121">
        <f>('MC M'!W38)</f>
        <v>0</v>
      </c>
      <c r="D39" s="121">
        <f>('MC F'!W38)</f>
        <v>0</v>
      </c>
      <c r="E39" s="122">
        <f>('CU M'!W38)</f>
        <v>0</v>
      </c>
      <c r="F39" s="123">
        <f>('CU F'!W38)</f>
        <v>0</v>
      </c>
      <c r="G39" s="123">
        <f>('ES F'!W38)</f>
        <v>0</v>
      </c>
      <c r="H39" s="123">
        <f>('ES M'!W38)</f>
        <v>0</v>
      </c>
      <c r="I39" s="123">
        <f>('RA M'!W38)</f>
        <v>0</v>
      </c>
      <c r="J39" s="123">
        <f>('RA F'!W38)</f>
        <v>0</v>
      </c>
      <c r="K39" s="123">
        <f>('YA M'!W38)</f>
        <v>0</v>
      </c>
      <c r="L39" s="123">
        <f>('YA F'!W38)</f>
        <v>0</v>
      </c>
      <c r="M39" s="123">
        <f>('YB M'!W38)</f>
        <v>0</v>
      </c>
      <c r="N39" s="123">
        <f>('YB F'!W38)</f>
        <v>0</v>
      </c>
      <c r="O39" s="123">
        <f>('JU M'!W38)</f>
        <v>0</v>
      </c>
      <c r="P39" s="123">
        <f>('JU F'!W38)</f>
        <v>0</v>
      </c>
      <c r="Q39" s="124">
        <f t="shared" si="3"/>
        <v>0</v>
      </c>
      <c r="R39" s="125"/>
      <c r="S39" s="124">
        <f t="shared" si="1"/>
        <v>0</v>
      </c>
      <c r="T39" s="124">
        <f t="shared" si="2"/>
        <v>0</v>
      </c>
    </row>
    <row r="40" spans="1:20" ht="20.100000000000001" customHeight="1" thickBot="1" x14ac:dyDescent="0.3">
      <c r="A40" s="119"/>
      <c r="B40" s="120"/>
      <c r="C40" s="121">
        <f>('MC M'!W39)</f>
        <v>0</v>
      </c>
      <c r="D40" s="121">
        <f>('MC F'!W39)</f>
        <v>0</v>
      </c>
      <c r="E40" s="122">
        <f>('CU M'!W39)</f>
        <v>0</v>
      </c>
      <c r="F40" s="123">
        <f>('CU F'!W39)</f>
        <v>0</v>
      </c>
      <c r="G40" s="123">
        <f>('ES F'!W39)</f>
        <v>0</v>
      </c>
      <c r="H40" s="123">
        <f>('ES M'!W39)</f>
        <v>0</v>
      </c>
      <c r="I40" s="123">
        <f>('RA M'!W39)</f>
        <v>0</v>
      </c>
      <c r="J40" s="123">
        <f>('RA F'!W39)</f>
        <v>0</v>
      </c>
      <c r="K40" s="123">
        <f>('YA M'!W39)</f>
        <v>0</v>
      </c>
      <c r="L40" s="123">
        <f>('YA F'!W39)</f>
        <v>0</v>
      </c>
      <c r="M40" s="123">
        <f>('YB M'!W39)</f>
        <v>0</v>
      </c>
      <c r="N40" s="123">
        <f>('YB F'!W39)</f>
        <v>0</v>
      </c>
      <c r="O40" s="123">
        <f>('JU M'!W39)</f>
        <v>0</v>
      </c>
      <c r="P40" s="123">
        <f>('JU F'!W39)</f>
        <v>0</v>
      </c>
      <c r="Q40" s="124">
        <f t="shared" si="3"/>
        <v>0</v>
      </c>
      <c r="R40" s="125"/>
      <c r="S40" s="124">
        <f t="shared" si="1"/>
        <v>0</v>
      </c>
      <c r="T40" s="124">
        <f t="shared" si="2"/>
        <v>0</v>
      </c>
    </row>
    <row r="41" spans="1:20" ht="20.100000000000001" customHeight="1" thickBot="1" x14ac:dyDescent="0.3">
      <c r="A41" s="119"/>
      <c r="B41" s="120"/>
      <c r="C41" s="121">
        <f>('MC M'!W40)</f>
        <v>0</v>
      </c>
      <c r="D41" s="121">
        <f>('MC F'!W40)</f>
        <v>36</v>
      </c>
      <c r="E41" s="122">
        <f>('CU M'!W40)</f>
        <v>0</v>
      </c>
      <c r="F41" s="123">
        <f>('CU F'!W40)</f>
        <v>0</v>
      </c>
      <c r="G41" s="123">
        <f>('ES F'!W40)</f>
        <v>0</v>
      </c>
      <c r="H41" s="123">
        <f>('ES M'!W40)</f>
        <v>0</v>
      </c>
      <c r="I41" s="123">
        <f>('RA M'!W40)</f>
        <v>0</v>
      </c>
      <c r="J41" s="123">
        <f>('RA F'!W40)</f>
        <v>0</v>
      </c>
      <c r="K41" s="123">
        <f>('YA M'!W40)</f>
        <v>0</v>
      </c>
      <c r="L41" s="123">
        <f>('YA F'!W40)</f>
        <v>0</v>
      </c>
      <c r="M41" s="123">
        <f>('YB M'!W40)</f>
        <v>0</v>
      </c>
      <c r="N41" s="123">
        <f>('YB F'!W40)</f>
        <v>0</v>
      </c>
      <c r="O41" s="123">
        <f>('JU M'!W40)</f>
        <v>0</v>
      </c>
      <c r="P41" s="123">
        <f>('JU F'!W40)</f>
        <v>0</v>
      </c>
      <c r="Q41" s="124">
        <f t="shared" si="3"/>
        <v>36</v>
      </c>
      <c r="R41" s="125"/>
      <c r="S41" s="124">
        <f t="shared" si="1"/>
        <v>36</v>
      </c>
      <c r="T41" s="124">
        <f t="shared" si="2"/>
        <v>0</v>
      </c>
    </row>
    <row r="42" spans="1:20" ht="20.100000000000001" customHeight="1" thickBot="1" x14ac:dyDescent="0.3">
      <c r="A42" s="119"/>
      <c r="B42" s="120"/>
      <c r="C42" s="121">
        <f>('MC M'!W41)</f>
        <v>0</v>
      </c>
      <c r="D42" s="121">
        <f>('MC F'!W41)</f>
        <v>0</v>
      </c>
      <c r="E42" s="122">
        <f>('CU M'!W41)</f>
        <v>0</v>
      </c>
      <c r="F42" s="123">
        <f>('CU F'!W41)</f>
        <v>0</v>
      </c>
      <c r="G42" s="123">
        <f>('ES F'!W41)</f>
        <v>0</v>
      </c>
      <c r="H42" s="123">
        <f>('ES M'!W41)</f>
        <v>0</v>
      </c>
      <c r="I42" s="123">
        <f>('RA M'!W41)</f>
        <v>0</v>
      </c>
      <c r="J42" s="123">
        <f>('RA F'!W41)</f>
        <v>0</v>
      </c>
      <c r="K42" s="123">
        <f>('YA M'!W41)</f>
        <v>0</v>
      </c>
      <c r="L42" s="123">
        <f>('YA F'!W41)</f>
        <v>0</v>
      </c>
      <c r="M42" s="123">
        <f>('YB M'!W41)</f>
        <v>0</v>
      </c>
      <c r="N42" s="123">
        <f>('YB F'!W41)</f>
        <v>0</v>
      </c>
      <c r="O42" s="123">
        <f>('JU M'!W41)</f>
        <v>0</v>
      </c>
      <c r="P42" s="123">
        <f>('JU F'!W41)</f>
        <v>0</v>
      </c>
      <c r="Q42" s="124">
        <f t="shared" si="3"/>
        <v>0</v>
      </c>
      <c r="R42" s="125"/>
      <c r="S42" s="124">
        <f t="shared" si="1"/>
        <v>0</v>
      </c>
      <c r="T42" s="124">
        <f t="shared" si="2"/>
        <v>0</v>
      </c>
    </row>
    <row r="43" spans="1:20" ht="20.100000000000001" customHeight="1" thickBot="1" x14ac:dyDescent="0.3">
      <c r="A43" s="119"/>
      <c r="B43" s="120"/>
      <c r="C43" s="121">
        <f>('MC M'!W42)</f>
        <v>0</v>
      </c>
      <c r="D43" s="121">
        <f>('MC F'!W42)</f>
        <v>0</v>
      </c>
      <c r="E43" s="122">
        <f>('CU M'!W42)</f>
        <v>0</v>
      </c>
      <c r="F43" s="123">
        <f>('CU F'!W42)</f>
        <v>0</v>
      </c>
      <c r="G43" s="123">
        <f>('ES F'!W42)</f>
        <v>0</v>
      </c>
      <c r="H43" s="123">
        <f>('ES M'!W42)</f>
        <v>0</v>
      </c>
      <c r="I43" s="123">
        <f>('RA M'!W42)</f>
        <v>0</v>
      </c>
      <c r="J43" s="123">
        <f>('RA F'!W42)</f>
        <v>0</v>
      </c>
      <c r="K43" s="123">
        <f>('YA M'!W42)</f>
        <v>0</v>
      </c>
      <c r="L43" s="123">
        <f>('YA F'!W42)</f>
        <v>0</v>
      </c>
      <c r="M43" s="123">
        <f>('YB M'!W42)</f>
        <v>0</v>
      </c>
      <c r="N43" s="123">
        <f>('YB F'!W42)</f>
        <v>0</v>
      </c>
      <c r="O43" s="123">
        <f>('JU M'!W42)</f>
        <v>0</v>
      </c>
      <c r="P43" s="123">
        <f>('JU F'!W42)</f>
        <v>0</v>
      </c>
      <c r="Q43" s="124">
        <f t="shared" si="3"/>
        <v>0</v>
      </c>
      <c r="R43" s="125"/>
      <c r="S43" s="124">
        <f t="shared" si="1"/>
        <v>0</v>
      </c>
      <c r="T43" s="124">
        <f t="shared" si="2"/>
        <v>0</v>
      </c>
    </row>
    <row r="44" spans="1:20" ht="20.100000000000001" customHeight="1" thickBot="1" x14ac:dyDescent="0.3">
      <c r="A44" s="119"/>
      <c r="B44" s="120"/>
      <c r="C44" s="121">
        <f>('MC M'!W43)</f>
        <v>0</v>
      </c>
      <c r="D44" s="121">
        <f>('MC F'!W43)</f>
        <v>0</v>
      </c>
      <c r="E44" s="122">
        <f>('CU M'!W43)</f>
        <v>0</v>
      </c>
      <c r="F44" s="123">
        <f>('CU F'!W43)</f>
        <v>0</v>
      </c>
      <c r="G44" s="123">
        <f>('ES F'!W43)</f>
        <v>0</v>
      </c>
      <c r="H44" s="123">
        <f>('ES M'!W43)</f>
        <v>0</v>
      </c>
      <c r="I44" s="123">
        <f>('RA M'!W43)</f>
        <v>0</v>
      </c>
      <c r="J44" s="123">
        <f>('RA F'!W43)</f>
        <v>0</v>
      </c>
      <c r="K44" s="123">
        <f>('YA M'!W43)</f>
        <v>0</v>
      </c>
      <c r="L44" s="123">
        <f>('YA F'!W43)</f>
        <v>0</v>
      </c>
      <c r="M44" s="123">
        <f>('YB M'!W43)</f>
        <v>0</v>
      </c>
      <c r="N44" s="123">
        <f>('YB F'!W43)</f>
        <v>0</v>
      </c>
      <c r="O44" s="123">
        <f>('JU M'!W43)</f>
        <v>0</v>
      </c>
      <c r="P44" s="123">
        <f>('JU F'!W43)</f>
        <v>0</v>
      </c>
      <c r="Q44" s="124">
        <f t="shared" si="3"/>
        <v>0</v>
      </c>
      <c r="R44" s="125"/>
      <c r="S44" s="124">
        <f t="shared" si="1"/>
        <v>0</v>
      </c>
      <c r="T44" s="124">
        <f t="shared" si="2"/>
        <v>0</v>
      </c>
    </row>
    <row r="45" spans="1:20" ht="20.100000000000001" customHeight="1" thickBot="1" x14ac:dyDescent="0.3">
      <c r="A45" s="119">
        <v>2199</v>
      </c>
      <c r="B45" s="120" t="s">
        <v>106</v>
      </c>
      <c r="C45" s="121">
        <f>('MC M'!W44)</f>
        <v>0</v>
      </c>
      <c r="D45" s="121">
        <f>('MC F'!W44)</f>
        <v>0</v>
      </c>
      <c r="E45" s="122">
        <f>('CU M'!W44)</f>
        <v>0</v>
      </c>
      <c r="F45" s="123">
        <f>('CU F'!W44)</f>
        <v>0</v>
      </c>
      <c r="G45" s="123">
        <f>('ES F'!W44)</f>
        <v>0</v>
      </c>
      <c r="H45" s="123">
        <f>('ES M'!W44)</f>
        <v>0</v>
      </c>
      <c r="I45" s="123">
        <f>('RA M'!W44)</f>
        <v>0</v>
      </c>
      <c r="J45" s="123">
        <f>('RA F'!W44)</f>
        <v>0</v>
      </c>
      <c r="K45" s="123">
        <f>('YA M'!W44)</f>
        <v>0</v>
      </c>
      <c r="L45" s="123">
        <f>('YA F'!W44)</f>
        <v>0</v>
      </c>
      <c r="M45" s="123">
        <f>('YB M'!W44)</f>
        <v>0</v>
      </c>
      <c r="N45" s="123">
        <f>('YB F'!W44)</f>
        <v>0</v>
      </c>
      <c r="O45" s="123">
        <f>('JU M'!W44)</f>
        <v>0</v>
      </c>
      <c r="P45" s="123">
        <f>('JU F'!W44)</f>
        <v>0</v>
      </c>
      <c r="Q45" s="124">
        <f t="shared" si="3"/>
        <v>0</v>
      </c>
      <c r="R45" s="125" t="s">
        <v>106</v>
      </c>
      <c r="S45" s="124">
        <f t="shared" si="1"/>
        <v>0</v>
      </c>
      <c r="T45" s="124">
        <f t="shared" si="2"/>
        <v>0</v>
      </c>
    </row>
    <row r="46" spans="1:20" ht="20.100000000000001" customHeight="1" thickBot="1" x14ac:dyDescent="0.3">
      <c r="A46" s="119">
        <v>1908</v>
      </c>
      <c r="B46" s="120" t="s">
        <v>55</v>
      </c>
      <c r="C46" s="121">
        <f>('MC M'!W45)</f>
        <v>0</v>
      </c>
      <c r="D46" s="121">
        <f>('MC F'!W45)</f>
        <v>0</v>
      </c>
      <c r="E46" s="122">
        <f>('CU M'!W45)</f>
        <v>0</v>
      </c>
      <c r="F46" s="123">
        <f>('CU F'!W45)</f>
        <v>0</v>
      </c>
      <c r="G46" s="123">
        <f>('ES F'!W45)</f>
        <v>0</v>
      </c>
      <c r="H46" s="123">
        <f>('ES M'!W45)</f>
        <v>0</v>
      </c>
      <c r="I46" s="123">
        <f>('RA M'!W45)</f>
        <v>0</v>
      </c>
      <c r="J46" s="123">
        <f>('RA F'!W45)</f>
        <v>0</v>
      </c>
      <c r="K46" s="123">
        <f>('YA M'!W45)</f>
        <v>0</v>
      </c>
      <c r="L46" s="123">
        <f>('YA F'!W45)</f>
        <v>0</v>
      </c>
      <c r="M46" s="123">
        <f>('YB M'!W45)</f>
        <v>0</v>
      </c>
      <c r="N46" s="123">
        <f>('YB F'!W45)</f>
        <v>0</v>
      </c>
      <c r="O46" s="123">
        <f>('JU M'!W45)</f>
        <v>0</v>
      </c>
      <c r="P46" s="123">
        <f>('JU F'!W45)</f>
        <v>0</v>
      </c>
      <c r="Q46" s="124">
        <f t="shared" si="3"/>
        <v>0</v>
      </c>
      <c r="R46" s="125" t="s">
        <v>55</v>
      </c>
      <c r="S46" s="124">
        <f t="shared" si="1"/>
        <v>0</v>
      </c>
      <c r="T46" s="124">
        <f t="shared" si="2"/>
        <v>0</v>
      </c>
    </row>
    <row r="47" spans="1:20" ht="20.100000000000001" customHeight="1" thickBot="1" x14ac:dyDescent="0.3">
      <c r="A47" s="119">
        <v>2057</v>
      </c>
      <c r="B47" s="120" t="s">
        <v>56</v>
      </c>
      <c r="C47" s="121">
        <f>('MC M'!W46)</f>
        <v>0</v>
      </c>
      <c r="D47" s="121">
        <f>('MC F'!W46)</f>
        <v>0</v>
      </c>
      <c r="E47" s="122">
        <f>('CU M'!W46)</f>
        <v>24</v>
      </c>
      <c r="F47" s="123">
        <f>('CU F'!W46)</f>
        <v>96</v>
      </c>
      <c r="G47" s="123">
        <f>('ES F'!W46)</f>
        <v>179</v>
      </c>
      <c r="H47" s="123">
        <f>('ES M'!W46)</f>
        <v>165</v>
      </c>
      <c r="I47" s="123">
        <f>('RA M'!W46)</f>
        <v>10</v>
      </c>
      <c r="J47" s="123">
        <f>('RA F'!W46)</f>
        <v>47</v>
      </c>
      <c r="K47" s="123">
        <f>('YA M'!W46)</f>
        <v>26</v>
      </c>
      <c r="L47" s="123">
        <f>('YA F'!W46)</f>
        <v>5</v>
      </c>
      <c r="M47" s="123">
        <f>('YB M'!W46)</f>
        <v>160</v>
      </c>
      <c r="N47" s="123">
        <f>('YB F'!W46)</f>
        <v>47</v>
      </c>
      <c r="O47" s="123">
        <f>('JU M'!W46)</f>
        <v>163</v>
      </c>
      <c r="P47" s="123">
        <f>('JU F'!W46)</f>
        <v>0</v>
      </c>
      <c r="Q47" s="124">
        <f t="shared" si="3"/>
        <v>922</v>
      </c>
      <c r="R47" s="125" t="s">
        <v>56</v>
      </c>
      <c r="S47" s="124">
        <f t="shared" si="1"/>
        <v>521</v>
      </c>
      <c r="T47" s="124">
        <f t="shared" si="2"/>
        <v>401</v>
      </c>
    </row>
    <row r="48" spans="1:20" ht="20.100000000000001" customHeight="1" thickBot="1" x14ac:dyDescent="0.3">
      <c r="A48" s="119">
        <v>2069</v>
      </c>
      <c r="B48" s="120" t="s">
        <v>57</v>
      </c>
      <c r="C48" s="121">
        <f>('MC M'!W47)</f>
        <v>0</v>
      </c>
      <c r="D48" s="121">
        <f>('MC F'!W47)</f>
        <v>0</v>
      </c>
      <c r="E48" s="122">
        <f>('CU M'!W47)</f>
        <v>0</v>
      </c>
      <c r="F48" s="123">
        <f>('CU F'!W47)</f>
        <v>0</v>
      </c>
      <c r="G48" s="123">
        <f>('ES F'!W47)</f>
        <v>0</v>
      </c>
      <c r="H48" s="123">
        <f>('ES M'!W47)</f>
        <v>0</v>
      </c>
      <c r="I48" s="123">
        <f>('RA M'!W47)</f>
        <v>0</v>
      </c>
      <c r="J48" s="123">
        <f>('RA F'!W47)</f>
        <v>0</v>
      </c>
      <c r="K48" s="123">
        <f>('YA M'!W47)</f>
        <v>0</v>
      </c>
      <c r="L48" s="123">
        <f>('YA F'!W47)</f>
        <v>0</v>
      </c>
      <c r="M48" s="123">
        <f>('YB M'!W47)</f>
        <v>0</v>
      </c>
      <c r="N48" s="123">
        <f>('YB F'!W47)</f>
        <v>0</v>
      </c>
      <c r="O48" s="123">
        <f>('JU M'!W47)</f>
        <v>0</v>
      </c>
      <c r="P48" s="123">
        <f>('JU F'!W47)</f>
        <v>0</v>
      </c>
      <c r="Q48" s="124">
        <f t="shared" si="3"/>
        <v>0</v>
      </c>
      <c r="R48" s="125" t="s">
        <v>57</v>
      </c>
      <c r="S48" s="124">
        <f t="shared" si="1"/>
        <v>0</v>
      </c>
      <c r="T48" s="124">
        <f t="shared" si="2"/>
        <v>0</v>
      </c>
    </row>
    <row r="49" spans="1:20" ht="20.100000000000001" customHeight="1" thickBot="1" x14ac:dyDescent="0.3">
      <c r="A49" s="119"/>
      <c r="B49" s="120"/>
      <c r="C49" s="121">
        <f>('MC M'!W48)</f>
        <v>0</v>
      </c>
      <c r="D49" s="121">
        <f>('MC F'!W48)</f>
        <v>0</v>
      </c>
      <c r="E49" s="122">
        <f>('CU M'!W48)</f>
        <v>0</v>
      </c>
      <c r="F49" s="123">
        <f>('CU F'!W48)</f>
        <v>0</v>
      </c>
      <c r="G49" s="123">
        <f>('ES F'!W48)</f>
        <v>0</v>
      </c>
      <c r="H49" s="123">
        <f>('ES M'!W48)</f>
        <v>0</v>
      </c>
      <c r="I49" s="123">
        <f>('RA M'!W48)</f>
        <v>0</v>
      </c>
      <c r="J49" s="123">
        <f>('RA F'!W48)</f>
        <v>0</v>
      </c>
      <c r="K49" s="123">
        <f>('YA M'!W48)</f>
        <v>0</v>
      </c>
      <c r="L49" s="123">
        <f>('YA F'!W48)</f>
        <v>0</v>
      </c>
      <c r="M49" s="123">
        <f>('YB M'!W48)</f>
        <v>0</v>
      </c>
      <c r="N49" s="123">
        <f>('YB F'!W48)</f>
        <v>0</v>
      </c>
      <c r="O49" s="123">
        <f>('JU M'!W48)</f>
        <v>0</v>
      </c>
      <c r="P49" s="123">
        <f>('JU F'!W48)</f>
        <v>0</v>
      </c>
      <c r="Q49" s="124">
        <f t="shared" si="3"/>
        <v>0</v>
      </c>
      <c r="R49" s="125"/>
      <c r="S49" s="124">
        <f t="shared" si="1"/>
        <v>0</v>
      </c>
      <c r="T49" s="124">
        <f t="shared" si="2"/>
        <v>0</v>
      </c>
    </row>
    <row r="50" spans="1:20" ht="20.100000000000001" customHeight="1" thickBot="1" x14ac:dyDescent="0.3">
      <c r="A50" s="119">
        <v>2029</v>
      </c>
      <c r="B50" s="120" t="s">
        <v>59</v>
      </c>
      <c r="C50" s="121">
        <f>('MC M'!W49)</f>
        <v>0</v>
      </c>
      <c r="D50" s="121">
        <f>('MC F'!W49)</f>
        <v>0</v>
      </c>
      <c r="E50" s="122">
        <f>('CU M'!W49)</f>
        <v>0</v>
      </c>
      <c r="F50" s="123">
        <f>('CU F'!W49)</f>
        <v>0</v>
      </c>
      <c r="G50" s="123">
        <f>('ES F'!W49)</f>
        <v>0</v>
      </c>
      <c r="H50" s="123">
        <f>('ES M'!W49)</f>
        <v>0</v>
      </c>
      <c r="I50" s="123">
        <f>('RA M'!W49)</f>
        <v>0</v>
      </c>
      <c r="J50" s="123">
        <f>('RA F'!W49)</f>
        <v>0</v>
      </c>
      <c r="K50" s="123">
        <f>('YA M'!W49)</f>
        <v>0</v>
      </c>
      <c r="L50" s="123">
        <f>('YA F'!W49)</f>
        <v>0</v>
      </c>
      <c r="M50" s="123">
        <f>('YB M'!W49)</f>
        <v>0</v>
      </c>
      <c r="N50" s="123">
        <f>('YB F'!W49)</f>
        <v>0</v>
      </c>
      <c r="O50" s="123">
        <f>('JU M'!W49)</f>
        <v>0</v>
      </c>
      <c r="P50" s="123">
        <f>('JU F'!W49)</f>
        <v>0</v>
      </c>
      <c r="Q50" s="119">
        <f t="shared" si="3"/>
        <v>0</v>
      </c>
      <c r="R50" s="126" t="s">
        <v>59</v>
      </c>
      <c r="S50" s="124">
        <f t="shared" si="1"/>
        <v>0</v>
      </c>
      <c r="T50" s="124">
        <f t="shared" si="2"/>
        <v>0</v>
      </c>
    </row>
    <row r="51" spans="1:20" ht="20.100000000000001" customHeight="1" thickBot="1" x14ac:dyDescent="0.3">
      <c r="A51" s="119">
        <v>2027</v>
      </c>
      <c r="B51" s="120" t="s">
        <v>20</v>
      </c>
      <c r="C51" s="121">
        <f>('MC M'!W50)</f>
        <v>0</v>
      </c>
      <c r="D51" s="121">
        <f>('MC F'!W50)</f>
        <v>0</v>
      </c>
      <c r="E51" s="122">
        <f>('CU M'!W50)</f>
        <v>36</v>
      </c>
      <c r="F51" s="123">
        <f>('CU F'!W50)</f>
        <v>0</v>
      </c>
      <c r="G51" s="123">
        <f>('ES F'!W50)</f>
        <v>0</v>
      </c>
      <c r="H51" s="123">
        <f>('ES M'!W50)</f>
        <v>205</v>
      </c>
      <c r="I51" s="123">
        <f>('RA M'!W50)</f>
        <v>0</v>
      </c>
      <c r="J51" s="123">
        <f>('RA F'!W50)</f>
        <v>10</v>
      </c>
      <c r="K51" s="123">
        <f>('YA M'!W50)</f>
        <v>132</v>
      </c>
      <c r="L51" s="123">
        <f>('YA F'!W50)</f>
        <v>42</v>
      </c>
      <c r="M51" s="123">
        <f>('YB M'!W50)</f>
        <v>5</v>
      </c>
      <c r="N51" s="123">
        <f>('YB F'!W50)</f>
        <v>0</v>
      </c>
      <c r="O51" s="123">
        <f>('JU M'!W50)</f>
        <v>8</v>
      </c>
      <c r="P51" s="123">
        <f>('JU F'!W50)</f>
        <v>160</v>
      </c>
      <c r="Q51" s="119">
        <f t="shared" si="3"/>
        <v>598</v>
      </c>
      <c r="R51" s="126" t="s">
        <v>20</v>
      </c>
      <c r="S51" s="124">
        <f t="shared" si="1"/>
        <v>251</v>
      </c>
      <c r="T51" s="124">
        <f t="shared" si="2"/>
        <v>347</v>
      </c>
    </row>
    <row r="52" spans="1:20" ht="20.100000000000001" customHeight="1" thickBot="1" x14ac:dyDescent="0.3">
      <c r="A52" s="119">
        <v>1862</v>
      </c>
      <c r="B52" s="120" t="s">
        <v>60</v>
      </c>
      <c r="C52" s="121">
        <f>('MC M'!W51)</f>
        <v>0</v>
      </c>
      <c r="D52" s="121">
        <f>('MC F'!W51)</f>
        <v>0</v>
      </c>
      <c r="E52" s="122">
        <f>('CU M'!W51)</f>
        <v>0</v>
      </c>
      <c r="F52" s="123">
        <f>('CU F'!W51)</f>
        <v>0</v>
      </c>
      <c r="G52" s="123">
        <f>('ES F'!W51)</f>
        <v>0</v>
      </c>
      <c r="H52" s="123">
        <f>('ES M'!W51)</f>
        <v>0</v>
      </c>
      <c r="I52" s="123">
        <f>('RA M'!W51)</f>
        <v>0</v>
      </c>
      <c r="J52" s="123">
        <f>('RA F'!W51)</f>
        <v>0</v>
      </c>
      <c r="K52" s="123">
        <f>('YA M'!W52)</f>
        <v>0</v>
      </c>
      <c r="L52" s="123">
        <f>('YA F'!W51)</f>
        <v>0</v>
      </c>
      <c r="M52" s="123">
        <f>('YB M'!W51)</f>
        <v>0</v>
      </c>
      <c r="N52" s="123">
        <f>('YB F'!W51)</f>
        <v>0</v>
      </c>
      <c r="O52" s="123">
        <f>('JU M'!W51)</f>
        <v>0</v>
      </c>
      <c r="P52" s="123">
        <f>('JU F'!W51)</f>
        <v>0</v>
      </c>
      <c r="Q52" s="119">
        <f t="shared" si="3"/>
        <v>0</v>
      </c>
      <c r="R52" s="126" t="s">
        <v>60</v>
      </c>
      <c r="S52" s="124">
        <f t="shared" si="1"/>
        <v>0</v>
      </c>
      <c r="T52" s="124">
        <f t="shared" si="2"/>
        <v>0</v>
      </c>
    </row>
    <row r="53" spans="1:20" ht="20.100000000000001" customHeight="1" thickBot="1" x14ac:dyDescent="0.3">
      <c r="A53" s="119">
        <v>1132</v>
      </c>
      <c r="B53" s="120" t="s">
        <v>61</v>
      </c>
      <c r="C53" s="121">
        <f>('MC M'!W52)</f>
        <v>0</v>
      </c>
      <c r="D53" s="121">
        <f>('MC F'!W52)</f>
        <v>0</v>
      </c>
      <c r="E53" s="122">
        <f>('CU M'!W52)</f>
        <v>0</v>
      </c>
      <c r="F53" s="123">
        <f>('CU F'!W52)</f>
        <v>0</v>
      </c>
      <c r="G53" s="123">
        <f>('ES F'!W52)</f>
        <v>0</v>
      </c>
      <c r="H53" s="123">
        <f>('ES M'!W52)</f>
        <v>0</v>
      </c>
      <c r="I53" s="123">
        <f>('RA M'!W52)</f>
        <v>0</v>
      </c>
      <c r="J53" s="123">
        <f>('RA F'!W52)</f>
        <v>0</v>
      </c>
      <c r="K53" s="123">
        <f>('YA M'!W53)</f>
        <v>0</v>
      </c>
      <c r="L53" s="123">
        <f>('YA F'!W52)</f>
        <v>0</v>
      </c>
      <c r="M53" s="123">
        <f>('YB M'!W52)</f>
        <v>0</v>
      </c>
      <c r="N53" s="123">
        <f>('YB F'!W52)</f>
        <v>0</v>
      </c>
      <c r="O53" s="123">
        <f>('JU M'!W52)</f>
        <v>0</v>
      </c>
      <c r="P53" s="123">
        <f>('JU F'!W52)</f>
        <v>0</v>
      </c>
      <c r="Q53" s="119">
        <f t="shared" si="3"/>
        <v>0</v>
      </c>
      <c r="R53" s="126" t="s">
        <v>61</v>
      </c>
      <c r="S53" s="124">
        <f t="shared" si="1"/>
        <v>0</v>
      </c>
      <c r="T53" s="124">
        <f t="shared" si="2"/>
        <v>0</v>
      </c>
    </row>
    <row r="54" spans="1:20" ht="20.100000000000001" customHeight="1" thickBot="1" x14ac:dyDescent="0.3">
      <c r="A54" s="119">
        <v>1988</v>
      </c>
      <c r="B54" s="120" t="s">
        <v>62</v>
      </c>
      <c r="C54" s="121">
        <f>('MC M'!W53)</f>
        <v>0</v>
      </c>
      <c r="D54" s="121">
        <f>('MC F'!W53)</f>
        <v>0</v>
      </c>
      <c r="E54" s="122">
        <f>('CU M'!W53)</f>
        <v>0</v>
      </c>
      <c r="F54" s="123">
        <f>('CU F'!W53)</f>
        <v>0</v>
      </c>
      <c r="G54" s="123">
        <f>('ES F'!W53)</f>
        <v>0</v>
      </c>
      <c r="H54" s="123">
        <f>('ES M'!W53)</f>
        <v>0</v>
      </c>
      <c r="I54" s="123">
        <f>('RA M'!W53)</f>
        <v>0</v>
      </c>
      <c r="J54" s="123">
        <f>('RA F'!W53)</f>
        <v>0</v>
      </c>
      <c r="K54" s="123">
        <f>('YA M'!W54)</f>
        <v>0</v>
      </c>
      <c r="L54" s="123">
        <f>('YA F'!W53)</f>
        <v>0</v>
      </c>
      <c r="M54" s="123">
        <f>('YB M'!W53)</f>
        <v>0</v>
      </c>
      <c r="N54" s="123">
        <f>('YB F'!W53)</f>
        <v>0</v>
      </c>
      <c r="O54" s="123">
        <f>('JU M'!W53)</f>
        <v>0</v>
      </c>
      <c r="P54" s="123">
        <f>('JU F'!W53)</f>
        <v>0</v>
      </c>
      <c r="Q54" s="119">
        <f t="shared" si="3"/>
        <v>0</v>
      </c>
      <c r="R54" s="126" t="s">
        <v>62</v>
      </c>
      <c r="S54" s="124">
        <f t="shared" si="1"/>
        <v>0</v>
      </c>
      <c r="T54" s="124">
        <f t="shared" si="2"/>
        <v>0</v>
      </c>
    </row>
    <row r="55" spans="1:20" ht="20.100000000000001" customHeight="1" thickBot="1" x14ac:dyDescent="0.3">
      <c r="A55" s="119"/>
      <c r="B55" s="120"/>
      <c r="C55" s="121">
        <f>('MC M'!W54)</f>
        <v>0</v>
      </c>
      <c r="D55" s="121">
        <f>('MC F'!W54)</f>
        <v>24</v>
      </c>
      <c r="E55" s="122">
        <f>('CU M'!W54)</f>
        <v>12</v>
      </c>
      <c r="F55" s="123">
        <f>('CU F'!W54)</f>
        <v>24</v>
      </c>
      <c r="G55" s="123">
        <f>('ES F'!W54)</f>
        <v>37</v>
      </c>
      <c r="H55" s="123">
        <f>('ES M'!W54)</f>
        <v>0</v>
      </c>
      <c r="I55" s="123">
        <f>('RA M'!W54)</f>
        <v>20</v>
      </c>
      <c r="J55" s="123">
        <f>('RA F'!W54)</f>
        <v>80</v>
      </c>
      <c r="K55" s="123">
        <f>('YA M'!W55)</f>
        <v>15</v>
      </c>
      <c r="L55" s="123">
        <f>('YA F'!W54)</f>
        <v>0</v>
      </c>
      <c r="M55" s="123">
        <f>('YB M'!W54)</f>
        <v>0</v>
      </c>
      <c r="N55" s="123">
        <f>('YB F'!W54)</f>
        <v>11</v>
      </c>
      <c r="O55" s="123">
        <f>('JU M'!W54)</f>
        <v>0</v>
      </c>
      <c r="P55" s="123">
        <f>('JU F'!W54)</f>
        <v>0</v>
      </c>
      <c r="Q55" s="119">
        <f t="shared" si="3"/>
        <v>223</v>
      </c>
      <c r="R55" s="126"/>
      <c r="S55" s="124">
        <f t="shared" si="1"/>
        <v>197</v>
      </c>
      <c r="T55" s="124">
        <f t="shared" si="2"/>
        <v>26</v>
      </c>
    </row>
    <row r="56" spans="1:20" ht="20.100000000000001" customHeight="1" thickBot="1" x14ac:dyDescent="0.3">
      <c r="A56" s="119"/>
      <c r="B56" s="120"/>
      <c r="C56" s="121">
        <f>('MC M'!W55)</f>
        <v>0</v>
      </c>
      <c r="D56" s="121">
        <f>('MC F'!W55)</f>
        <v>0</v>
      </c>
      <c r="E56" s="122">
        <f>('CU M'!W55)</f>
        <v>0</v>
      </c>
      <c r="F56" s="123">
        <f>('CU F'!W55)</f>
        <v>0</v>
      </c>
      <c r="G56" s="123">
        <f>('ES F'!W55)</f>
        <v>0</v>
      </c>
      <c r="H56" s="123">
        <f>('ES M'!W55)</f>
        <v>0</v>
      </c>
      <c r="I56" s="123">
        <f>('RA M'!W55)</f>
        <v>0</v>
      </c>
      <c r="J56" s="123">
        <f>('RA F'!W55)</f>
        <v>0</v>
      </c>
      <c r="K56" s="123">
        <f>('YA M'!W56)</f>
        <v>15</v>
      </c>
      <c r="L56" s="123">
        <f>('YA F'!W55)</f>
        <v>0</v>
      </c>
      <c r="M56" s="123">
        <f>('YB M'!W55)</f>
        <v>0</v>
      </c>
      <c r="N56" s="123">
        <f>('YB F'!W55)</f>
        <v>0</v>
      </c>
      <c r="O56" s="123">
        <f>('JU M'!W55)</f>
        <v>12</v>
      </c>
      <c r="P56" s="123">
        <f>('JU F'!W55)</f>
        <v>0</v>
      </c>
      <c r="Q56" s="119">
        <f t="shared" si="3"/>
        <v>27</v>
      </c>
      <c r="R56" s="126"/>
      <c r="S56" s="124">
        <f t="shared" si="1"/>
        <v>0</v>
      </c>
      <c r="T56" s="124">
        <f t="shared" si="2"/>
        <v>27</v>
      </c>
    </row>
    <row r="57" spans="1:20" ht="20.100000000000001" customHeight="1" thickBot="1" x14ac:dyDescent="0.3">
      <c r="A57" s="119"/>
      <c r="B57" s="120"/>
      <c r="C57" s="121">
        <f>('MC M'!W56)</f>
        <v>0</v>
      </c>
      <c r="D57" s="121">
        <f>('MC F'!W56)</f>
        <v>0</v>
      </c>
      <c r="E57" s="122">
        <f>('CU M'!W56)</f>
        <v>0</v>
      </c>
      <c r="F57" s="123">
        <f>('CU F'!W56)</f>
        <v>0</v>
      </c>
      <c r="G57" s="123">
        <f>('ES F'!W56)</f>
        <v>0</v>
      </c>
      <c r="H57" s="123">
        <f>('ES M'!W56)</f>
        <v>0</v>
      </c>
      <c r="I57" s="123">
        <f>('RA M'!W56)</f>
        <v>0</v>
      </c>
      <c r="J57" s="123">
        <f>('RA F'!W56)</f>
        <v>0</v>
      </c>
      <c r="K57" s="123">
        <f>('YA M'!W57)</f>
        <v>0</v>
      </c>
      <c r="L57" s="123">
        <f>('YA F'!W56)</f>
        <v>0</v>
      </c>
      <c r="M57" s="123">
        <f>('YB M'!W56)</f>
        <v>0</v>
      </c>
      <c r="N57" s="123">
        <f>('YB F'!W56)</f>
        <v>0</v>
      </c>
      <c r="O57" s="123">
        <f>('JU M'!W56)</f>
        <v>0</v>
      </c>
      <c r="P57" s="123">
        <f>('JU F'!W56)</f>
        <v>0</v>
      </c>
      <c r="Q57" s="119">
        <f t="shared" si="3"/>
        <v>0</v>
      </c>
      <c r="R57" s="126"/>
      <c r="S57" s="124">
        <f t="shared" si="1"/>
        <v>0</v>
      </c>
      <c r="T57" s="124">
        <f t="shared" si="2"/>
        <v>0</v>
      </c>
    </row>
    <row r="58" spans="1:20" ht="20.100000000000001" customHeight="1" thickBot="1" x14ac:dyDescent="0.3">
      <c r="A58" s="119">
        <v>1990</v>
      </c>
      <c r="B58" s="120" t="s">
        <v>26</v>
      </c>
      <c r="C58" s="121">
        <f>('MC M'!W57)</f>
        <v>0</v>
      </c>
      <c r="D58" s="121">
        <f>('MC F'!W57)</f>
        <v>0</v>
      </c>
      <c r="E58" s="122">
        <f>('CU M'!W57)</f>
        <v>0</v>
      </c>
      <c r="F58" s="123">
        <f>('CU F'!W57)</f>
        <v>0</v>
      </c>
      <c r="G58" s="123">
        <f>('ES F'!W57)</f>
        <v>0</v>
      </c>
      <c r="H58" s="123">
        <f>('ES M'!W57)</f>
        <v>0</v>
      </c>
      <c r="I58" s="123">
        <f>('RA M'!W57)</f>
        <v>0</v>
      </c>
      <c r="J58" s="123">
        <f>('RA F'!W57)</f>
        <v>0</v>
      </c>
      <c r="K58" s="123">
        <f>('YA M'!W58)</f>
        <v>0</v>
      </c>
      <c r="L58" s="123">
        <f>('YA F'!W57)</f>
        <v>0</v>
      </c>
      <c r="M58" s="123">
        <f>('YB M'!W57)</f>
        <v>0</v>
      </c>
      <c r="N58" s="123">
        <f>('YB F'!W57)</f>
        <v>0</v>
      </c>
      <c r="O58" s="123">
        <f>('JU M'!W57)</f>
        <v>0</v>
      </c>
      <c r="P58" s="123">
        <f>('JU F'!W57)</f>
        <v>0</v>
      </c>
      <c r="Q58" s="119">
        <f t="shared" si="3"/>
        <v>0</v>
      </c>
      <c r="R58" s="126" t="s">
        <v>26</v>
      </c>
      <c r="S58" s="124">
        <f t="shared" si="1"/>
        <v>0</v>
      </c>
      <c r="T58" s="124">
        <f t="shared" si="2"/>
        <v>0</v>
      </c>
    </row>
    <row r="59" spans="1:20" ht="20.100000000000001" customHeight="1" thickBot="1" x14ac:dyDescent="0.3">
      <c r="A59" s="119">
        <v>2068</v>
      </c>
      <c r="B59" s="120" t="s">
        <v>64</v>
      </c>
      <c r="C59" s="121">
        <f>('MC M'!W58)</f>
        <v>0</v>
      </c>
      <c r="D59" s="121">
        <f>('MC F'!W58)</f>
        <v>0</v>
      </c>
      <c r="E59" s="122">
        <f>('CU M'!W58)</f>
        <v>0</v>
      </c>
      <c r="F59" s="123">
        <f>('CU F'!W58)</f>
        <v>0</v>
      </c>
      <c r="G59" s="123">
        <f>('ES F'!W58)</f>
        <v>0</v>
      </c>
      <c r="H59" s="123">
        <f>('ES M'!W58)</f>
        <v>0</v>
      </c>
      <c r="I59" s="123">
        <f>('RA M'!W58)</f>
        <v>0</v>
      </c>
      <c r="J59" s="123">
        <f>('RA F'!W58)</f>
        <v>0</v>
      </c>
      <c r="K59" s="123">
        <f>('YA M'!W59)</f>
        <v>0</v>
      </c>
      <c r="L59" s="123">
        <f>('YA F'!W58)</f>
        <v>0</v>
      </c>
      <c r="M59" s="123">
        <f>('YB M'!W58)</f>
        <v>0</v>
      </c>
      <c r="N59" s="123">
        <f>('YB F'!W58)</f>
        <v>0</v>
      </c>
      <c r="O59" s="123">
        <f>('JU M'!W58)</f>
        <v>0</v>
      </c>
      <c r="P59" s="123">
        <f>('JU F'!W58)</f>
        <v>0</v>
      </c>
      <c r="Q59" s="119">
        <f t="shared" si="3"/>
        <v>0</v>
      </c>
      <c r="R59" s="126" t="s">
        <v>64</v>
      </c>
      <c r="S59" s="124">
        <f t="shared" si="1"/>
        <v>0</v>
      </c>
      <c r="T59" s="124">
        <f t="shared" si="2"/>
        <v>0</v>
      </c>
    </row>
    <row r="60" spans="1:20" ht="20.100000000000001" customHeight="1" thickBot="1" x14ac:dyDescent="0.3">
      <c r="A60" s="119"/>
      <c r="B60" s="120"/>
      <c r="C60" s="121">
        <f>('MC M'!W59)</f>
        <v>0</v>
      </c>
      <c r="D60" s="121">
        <f>('MC F'!W59)</f>
        <v>0</v>
      </c>
      <c r="E60" s="122">
        <f>('CU M'!W59)</f>
        <v>0</v>
      </c>
      <c r="F60" s="123">
        <f>('CU F'!W59)</f>
        <v>0</v>
      </c>
      <c r="G60" s="123">
        <f>('ES F'!W59)</f>
        <v>0</v>
      </c>
      <c r="H60" s="123">
        <f>('ES M'!W59)</f>
        <v>0</v>
      </c>
      <c r="I60" s="123">
        <f>('RA M'!W59)</f>
        <v>0</v>
      </c>
      <c r="J60" s="123">
        <f>('RA F'!W59)</f>
        <v>0</v>
      </c>
      <c r="K60" s="123">
        <f>('YA M'!W60)</f>
        <v>0</v>
      </c>
      <c r="L60" s="123">
        <f>('YA F'!W59)</f>
        <v>0</v>
      </c>
      <c r="M60" s="123">
        <f>('YB M'!W59)</f>
        <v>0</v>
      </c>
      <c r="N60" s="123">
        <f>('YB F'!W59)</f>
        <v>0</v>
      </c>
      <c r="O60" s="123">
        <f>('JU M'!W59)</f>
        <v>0</v>
      </c>
      <c r="P60" s="123">
        <f>('JU F'!W59)</f>
        <v>0</v>
      </c>
      <c r="Q60" s="119">
        <f t="shared" si="3"/>
        <v>0</v>
      </c>
      <c r="R60" s="126"/>
      <c r="S60" s="124">
        <f t="shared" si="1"/>
        <v>0</v>
      </c>
      <c r="T60" s="124">
        <f t="shared" si="2"/>
        <v>0</v>
      </c>
    </row>
    <row r="61" spans="1:20" ht="20.100000000000001" customHeight="1" thickBot="1" x14ac:dyDescent="0.3">
      <c r="A61" s="119"/>
      <c r="B61" s="120"/>
      <c r="C61" s="121">
        <f>('MC M'!W60)</f>
        <v>0</v>
      </c>
      <c r="D61" s="121">
        <f>('MC F'!W60)</f>
        <v>0</v>
      </c>
      <c r="E61" s="122">
        <f>('CU M'!W60)</f>
        <v>0</v>
      </c>
      <c r="F61" s="123">
        <f>('CU F'!W60)</f>
        <v>0</v>
      </c>
      <c r="G61" s="123">
        <f>('ES F'!W60)</f>
        <v>0</v>
      </c>
      <c r="H61" s="123">
        <f>('ES M'!W60)</f>
        <v>0</v>
      </c>
      <c r="I61" s="123">
        <f>('RA M'!W60)</f>
        <v>0</v>
      </c>
      <c r="J61" s="123">
        <f>('RA F'!W60)</f>
        <v>0</v>
      </c>
      <c r="K61" s="123">
        <f>('YA M'!W61)</f>
        <v>0</v>
      </c>
      <c r="L61" s="123">
        <f>('YA F'!W60)</f>
        <v>0</v>
      </c>
      <c r="M61" s="123">
        <f>('YB M'!W60)</f>
        <v>0</v>
      </c>
      <c r="N61" s="123">
        <f>('YB F'!W60)</f>
        <v>0</v>
      </c>
      <c r="O61" s="123">
        <f>('JU M'!W60)</f>
        <v>0</v>
      </c>
      <c r="P61" s="123">
        <f>('JU F'!W60)</f>
        <v>0</v>
      </c>
      <c r="Q61" s="119">
        <f t="shared" si="3"/>
        <v>0</v>
      </c>
      <c r="R61" s="126"/>
      <c r="S61" s="124">
        <f t="shared" si="1"/>
        <v>0</v>
      </c>
      <c r="T61" s="124">
        <f t="shared" si="2"/>
        <v>0</v>
      </c>
    </row>
    <row r="62" spans="1:20" ht="20.100000000000001" customHeight="1" thickBot="1" x14ac:dyDescent="0.3">
      <c r="A62" s="119">
        <v>2161</v>
      </c>
      <c r="B62" s="120" t="s">
        <v>66</v>
      </c>
      <c r="C62" s="121">
        <f>('MC M'!W61)</f>
        <v>0</v>
      </c>
      <c r="D62" s="121">
        <f>('MC F'!W61)</f>
        <v>0</v>
      </c>
      <c r="E62" s="122">
        <f>('CU M'!W61)</f>
        <v>0</v>
      </c>
      <c r="F62" s="123">
        <f>('CU F'!W61)</f>
        <v>0</v>
      </c>
      <c r="G62" s="123">
        <f>('ES F'!W61)</f>
        <v>0</v>
      </c>
      <c r="H62" s="123">
        <f>('ES M'!W61)</f>
        <v>0</v>
      </c>
      <c r="I62" s="123">
        <f>('RA M'!W61)</f>
        <v>0</v>
      </c>
      <c r="J62" s="123">
        <f>('RA F'!W61)</f>
        <v>0</v>
      </c>
      <c r="K62" s="123">
        <f>('YA M'!W62)</f>
        <v>0</v>
      </c>
      <c r="L62" s="123">
        <f>('YA F'!W61)</f>
        <v>0</v>
      </c>
      <c r="M62" s="123">
        <f>('YB M'!W61)</f>
        <v>0</v>
      </c>
      <c r="N62" s="123">
        <f>('YB F'!W61)</f>
        <v>0</v>
      </c>
      <c r="O62" s="123">
        <f>('JU M'!W61)</f>
        <v>0</v>
      </c>
      <c r="P62" s="123">
        <f>('JU F'!W61)</f>
        <v>0</v>
      </c>
      <c r="Q62" s="119">
        <f t="shared" si="3"/>
        <v>0</v>
      </c>
      <c r="R62" s="126" t="s">
        <v>66</v>
      </c>
      <c r="S62" s="124">
        <f t="shared" si="1"/>
        <v>0</v>
      </c>
      <c r="T62" s="124">
        <f t="shared" si="2"/>
        <v>0</v>
      </c>
    </row>
    <row r="63" spans="1:20" ht="20.100000000000001" customHeight="1" thickBot="1" x14ac:dyDescent="0.3">
      <c r="A63" s="119">
        <v>1216</v>
      </c>
      <c r="B63" s="120" t="s">
        <v>108</v>
      </c>
      <c r="C63" s="121">
        <f>('MC M'!W62)</f>
        <v>0</v>
      </c>
      <c r="D63" s="121">
        <f>('MC F'!W62)</f>
        <v>0</v>
      </c>
      <c r="E63" s="122">
        <f>('CU M'!W62)</f>
        <v>0</v>
      </c>
      <c r="F63" s="123">
        <f>('CU F'!W62)</f>
        <v>0</v>
      </c>
      <c r="G63" s="123">
        <f>('ES F'!W62)</f>
        <v>0</v>
      </c>
      <c r="H63" s="123">
        <f>('ES M'!W62)</f>
        <v>0</v>
      </c>
      <c r="I63" s="123">
        <f>('RA M'!W62)</f>
        <v>0</v>
      </c>
      <c r="J63" s="123">
        <f>('RA F'!W62)</f>
        <v>0</v>
      </c>
      <c r="K63" s="123">
        <f>('YA M'!W63)</f>
        <v>0</v>
      </c>
      <c r="L63" s="123">
        <f>('YA F'!W62)</f>
        <v>0</v>
      </c>
      <c r="M63" s="123">
        <f>('YB M'!W62)</f>
        <v>0</v>
      </c>
      <c r="N63" s="123">
        <f>('YB F'!W62)</f>
        <v>0</v>
      </c>
      <c r="O63" s="123">
        <f>('JU M'!W62)</f>
        <v>0</v>
      </c>
      <c r="P63" s="123">
        <f>('JU F'!W62)</f>
        <v>0</v>
      </c>
      <c r="Q63" s="119">
        <f t="shared" si="3"/>
        <v>0</v>
      </c>
      <c r="R63" s="126" t="s">
        <v>108</v>
      </c>
      <c r="S63" s="124">
        <f t="shared" si="1"/>
        <v>0</v>
      </c>
      <c r="T63" s="124">
        <f t="shared" si="2"/>
        <v>0</v>
      </c>
    </row>
    <row r="64" spans="1:20" ht="20.100000000000001" customHeight="1" thickBot="1" x14ac:dyDescent="0.3">
      <c r="A64" s="119">
        <v>2113</v>
      </c>
      <c r="B64" s="120" t="s">
        <v>67</v>
      </c>
      <c r="C64" s="121">
        <f>('MC M'!W63)</f>
        <v>36</v>
      </c>
      <c r="D64" s="121">
        <f>('MC F'!W63)</f>
        <v>48</v>
      </c>
      <c r="E64" s="122">
        <f>('CU M'!W63)</f>
        <v>0</v>
      </c>
      <c r="F64" s="123">
        <f>('CU F'!W63)</f>
        <v>0</v>
      </c>
      <c r="G64" s="123">
        <f>('ES F'!W63)</f>
        <v>321</v>
      </c>
      <c r="H64" s="123">
        <f>('ES M'!W63)</f>
        <v>15</v>
      </c>
      <c r="I64" s="123">
        <f>('RA M'!W63)</f>
        <v>0</v>
      </c>
      <c r="J64" s="123">
        <f>('RA F'!W63)</f>
        <v>220</v>
      </c>
      <c r="K64" s="123">
        <f>('YA M'!W64)</f>
        <v>169</v>
      </c>
      <c r="L64" s="123">
        <f>('YA F'!W63)</f>
        <v>341</v>
      </c>
      <c r="M64" s="123">
        <f>('YB M'!W63)</f>
        <v>224</v>
      </c>
      <c r="N64" s="123">
        <f>('YB F'!W63)</f>
        <v>6</v>
      </c>
      <c r="O64" s="123">
        <f>('JU M'!W63)</f>
        <v>140</v>
      </c>
      <c r="P64" s="123">
        <f>('JU F'!W63)</f>
        <v>180</v>
      </c>
      <c r="Q64" s="119">
        <f t="shared" si="3"/>
        <v>1700</v>
      </c>
      <c r="R64" s="126" t="s">
        <v>67</v>
      </c>
      <c r="S64" s="124">
        <f t="shared" si="1"/>
        <v>640</v>
      </c>
      <c r="T64" s="124">
        <f t="shared" si="2"/>
        <v>1060</v>
      </c>
    </row>
    <row r="65" spans="1:20" ht="20.100000000000001" customHeight="1" thickBot="1" x14ac:dyDescent="0.3">
      <c r="A65" s="119"/>
      <c r="B65" s="120"/>
      <c r="C65" s="121">
        <f>('MC M'!W64)</f>
        <v>0</v>
      </c>
      <c r="D65" s="121">
        <f>('MC F'!W64)</f>
        <v>0</v>
      </c>
      <c r="E65" s="122">
        <f>('CU M'!W64)</f>
        <v>0</v>
      </c>
      <c r="F65" s="123">
        <f>('CU F'!W64)</f>
        <v>0</v>
      </c>
      <c r="G65" s="123">
        <f>('ES F'!W64)</f>
        <v>0</v>
      </c>
      <c r="H65" s="123">
        <f>('ES M'!W64)</f>
        <v>0</v>
      </c>
      <c r="I65" s="123">
        <f>('RA M'!W64)</f>
        <v>0</v>
      </c>
      <c r="J65" s="123">
        <f>('RA F'!W64)</f>
        <v>0</v>
      </c>
      <c r="K65" s="123">
        <f>('YA M'!W65)</f>
        <v>0</v>
      </c>
      <c r="L65" s="123">
        <f>('YA F'!W64)</f>
        <v>0</v>
      </c>
      <c r="M65" s="123">
        <f>('YB M'!W64)</f>
        <v>0</v>
      </c>
      <c r="N65" s="123">
        <f>('YB F'!W64)</f>
        <v>0</v>
      </c>
      <c r="O65" s="123">
        <f>('JU M'!W64)</f>
        <v>0</v>
      </c>
      <c r="P65" s="123">
        <f>('JU F'!W64)</f>
        <v>0</v>
      </c>
      <c r="Q65" s="119">
        <f t="shared" ref="Q65" si="4">SUM(C65:P65)</f>
        <v>0</v>
      </c>
      <c r="R65" s="131"/>
      <c r="S65" s="124">
        <f t="shared" si="1"/>
        <v>0</v>
      </c>
      <c r="T65" s="124">
        <f t="shared" si="2"/>
        <v>0</v>
      </c>
    </row>
    <row r="66" spans="1:20" ht="19.5" customHeight="1" x14ac:dyDescent="0.25">
      <c r="A66" s="47"/>
      <c r="B66" s="102"/>
      <c r="C66" s="127">
        <f>SUM(C4:C65)</f>
        <v>192</v>
      </c>
      <c r="D66" s="127">
        <f t="shared" ref="D66:P66" si="5">SUM(D4:D65)</f>
        <v>216</v>
      </c>
      <c r="E66" s="127">
        <f t="shared" si="5"/>
        <v>456</v>
      </c>
      <c r="F66" s="127">
        <f t="shared" si="5"/>
        <v>528</v>
      </c>
      <c r="G66" s="127">
        <f t="shared" si="5"/>
        <v>1651</v>
      </c>
      <c r="H66" s="127">
        <f t="shared" si="5"/>
        <v>1796</v>
      </c>
      <c r="I66" s="127">
        <f t="shared" si="5"/>
        <v>1743</v>
      </c>
      <c r="J66" s="127">
        <f t="shared" si="5"/>
        <v>1776</v>
      </c>
      <c r="K66" s="127">
        <f t="shared" si="5"/>
        <v>1886</v>
      </c>
      <c r="L66" s="127">
        <f t="shared" si="5"/>
        <v>1686</v>
      </c>
      <c r="M66" s="127">
        <f t="shared" si="5"/>
        <v>1751</v>
      </c>
      <c r="N66" s="127">
        <f t="shared" si="5"/>
        <v>1196</v>
      </c>
      <c r="O66" s="127">
        <f t="shared" si="5"/>
        <v>1583</v>
      </c>
      <c r="P66" s="127">
        <f t="shared" si="5"/>
        <v>782</v>
      </c>
      <c r="Q66" s="104">
        <f>SUM(Q4:Q65)</f>
        <v>17242</v>
      </c>
      <c r="R66" s="128"/>
      <c r="S66" s="104">
        <f t="shared" ref="S66:T66" si="6">SUM(S4:S65)</f>
        <v>8358</v>
      </c>
      <c r="T66" s="104">
        <f t="shared" si="6"/>
        <v>8884</v>
      </c>
    </row>
    <row r="67" spans="1:20" ht="15.75" customHeight="1" thickBot="1" x14ac:dyDescent="0.3">
      <c r="A67" s="6"/>
      <c r="B67" s="87"/>
      <c r="C67" s="132" t="s">
        <v>85</v>
      </c>
      <c r="D67" s="132" t="s">
        <v>86</v>
      </c>
      <c r="E67" s="129" t="s">
        <v>87</v>
      </c>
      <c r="F67" s="129" t="s">
        <v>88</v>
      </c>
      <c r="G67" s="129" t="s">
        <v>89</v>
      </c>
      <c r="H67" s="129" t="s">
        <v>90</v>
      </c>
      <c r="I67" s="129" t="s">
        <v>91</v>
      </c>
      <c r="J67" s="129" t="s">
        <v>92</v>
      </c>
      <c r="K67" s="129" t="s">
        <v>93</v>
      </c>
      <c r="L67" s="129" t="s">
        <v>94</v>
      </c>
      <c r="M67" s="129" t="s">
        <v>95</v>
      </c>
      <c r="N67" s="129" t="s">
        <v>96</v>
      </c>
      <c r="O67" s="129" t="s">
        <v>97</v>
      </c>
      <c r="P67" s="129" t="s">
        <v>98</v>
      </c>
      <c r="Q67" s="106">
        <f>SUM(C66:P66)</f>
        <v>17242</v>
      </c>
      <c r="R67" s="6"/>
      <c r="S67" s="106"/>
      <c r="T67" s="106"/>
    </row>
    <row r="68" spans="1:20" ht="16.149999999999999" customHeight="1" x14ac:dyDescent="0.2">
      <c r="A68" s="6"/>
      <c r="B68" s="6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35" customWidth="1"/>
  </cols>
  <sheetData>
    <row r="1" spans="1:4" ht="16.5" thickBot="1" x14ac:dyDescent="0.3">
      <c r="A1" s="115" t="s">
        <v>3</v>
      </c>
      <c r="B1" s="115" t="s">
        <v>105</v>
      </c>
      <c r="C1" s="115" t="s">
        <v>100</v>
      </c>
      <c r="D1" s="115" t="s">
        <v>101</v>
      </c>
    </row>
    <row r="2" spans="1:4" ht="16.5" thickBot="1" x14ac:dyDescent="0.3">
      <c r="A2" s="120" t="s">
        <v>10</v>
      </c>
      <c r="B2" s="115">
        <f>'Punti provvisorio'!Q22</f>
        <v>1454</v>
      </c>
      <c r="C2" s="115">
        <f>'Punti provvisorio'!S22</f>
        <v>518</v>
      </c>
      <c r="D2" s="115">
        <f>'Punti provvisorio'!T22</f>
        <v>936</v>
      </c>
    </row>
    <row r="3" spans="1:4" ht="16.5" thickBot="1" x14ac:dyDescent="0.3">
      <c r="A3" s="120" t="s">
        <v>11</v>
      </c>
      <c r="B3" s="115">
        <f>'Punti provvisorio'!Q4</f>
        <v>402</v>
      </c>
      <c r="C3" s="115">
        <f>'Punti provvisorio'!S4</f>
        <v>362</v>
      </c>
      <c r="D3" s="115">
        <f>'Punti provvisorio'!T4</f>
        <v>40</v>
      </c>
    </row>
    <row r="4" spans="1:4" ht="16.5" thickBot="1" x14ac:dyDescent="0.3">
      <c r="A4" s="120" t="s">
        <v>12</v>
      </c>
      <c r="B4" s="115">
        <f>'Punti provvisorio'!Q5</f>
        <v>384</v>
      </c>
      <c r="C4" s="115">
        <f>'Punti provvisorio'!S5</f>
        <v>268</v>
      </c>
      <c r="D4" s="115">
        <f>'Punti provvisorio'!T5</f>
        <v>116</v>
      </c>
    </row>
    <row r="5" spans="1:4" ht="16.5" thickBot="1" x14ac:dyDescent="0.3">
      <c r="A5" s="120" t="s">
        <v>16</v>
      </c>
      <c r="B5" s="115">
        <f>'Punti provvisorio'!Q9</f>
        <v>1180</v>
      </c>
      <c r="C5" s="115">
        <f>'Punti provvisorio'!S9</f>
        <v>400</v>
      </c>
      <c r="D5" s="115">
        <f>'Punti provvisorio'!T9</f>
        <v>780</v>
      </c>
    </row>
    <row r="6" spans="1:4" ht="16.5" thickBot="1" x14ac:dyDescent="0.3">
      <c r="A6" s="120" t="s">
        <v>23</v>
      </c>
      <c r="B6" s="115">
        <f>'Punti provvisorio'!Q13</f>
        <v>0</v>
      </c>
      <c r="C6" s="115">
        <f>'Punti provvisorio'!S13</f>
        <v>0</v>
      </c>
      <c r="D6" s="115">
        <f>'Punti provvisorio'!T13</f>
        <v>0</v>
      </c>
    </row>
    <row r="7" spans="1:4" ht="16.5" thickBot="1" x14ac:dyDescent="0.3">
      <c r="A7" s="120" t="s">
        <v>24</v>
      </c>
      <c r="B7" s="115">
        <f>'Punti provvisorio'!Q56</f>
        <v>27</v>
      </c>
      <c r="C7" s="115">
        <f>'Punti provvisorio'!S56</f>
        <v>0</v>
      </c>
      <c r="D7" s="115">
        <f>'Punti provvisorio'!T56</f>
        <v>27</v>
      </c>
    </row>
    <row r="8" spans="1:4" ht="16.5" thickBot="1" x14ac:dyDescent="0.3">
      <c r="A8" s="120" t="s">
        <v>13</v>
      </c>
      <c r="B8" s="115">
        <f>'Punti provvisorio'!Q6</f>
        <v>0</v>
      </c>
      <c r="C8" s="115">
        <f>'Punti provvisorio'!S6</f>
        <v>0</v>
      </c>
      <c r="D8" s="115">
        <f>'Punti provvisorio'!T6</f>
        <v>0</v>
      </c>
    </row>
    <row r="9" spans="1:4" ht="16.5" thickBot="1" x14ac:dyDescent="0.3">
      <c r="A9" s="120" t="s">
        <v>22</v>
      </c>
      <c r="B9" s="115">
        <f>'Punti provvisorio'!Q42</f>
        <v>0</v>
      </c>
      <c r="C9" s="115">
        <f>'Punti provvisorio'!S42</f>
        <v>0</v>
      </c>
      <c r="D9" s="115">
        <f>'Punti provvisorio'!T42</f>
        <v>0</v>
      </c>
    </row>
    <row r="10" spans="1:4" ht="16.5" thickBot="1" x14ac:dyDescent="0.3">
      <c r="A10" s="120" t="s">
        <v>28</v>
      </c>
      <c r="B10" s="115">
        <f>'Punti provvisorio'!Q16</f>
        <v>324</v>
      </c>
      <c r="C10" s="115">
        <f>'Punti provvisorio'!S16</f>
        <v>224</v>
      </c>
      <c r="D10" s="115">
        <f>'Punti provvisorio'!T16</f>
        <v>100</v>
      </c>
    </row>
    <row r="11" spans="1:4" ht="16.5" thickBot="1" x14ac:dyDescent="0.3">
      <c r="A11" s="120" t="s">
        <v>14</v>
      </c>
      <c r="B11" s="115">
        <f>'Punti provvisorio'!Q7</f>
        <v>2429</v>
      </c>
      <c r="C11" s="115">
        <f>'Punti provvisorio'!S7</f>
        <v>664</v>
      </c>
      <c r="D11" s="115">
        <f>'Punti provvisorio'!T7</f>
        <v>1765</v>
      </c>
    </row>
    <row r="12" spans="1:4" ht="16.5" thickBot="1" x14ac:dyDescent="0.3">
      <c r="A12" s="120" t="s">
        <v>30</v>
      </c>
      <c r="B12" s="115">
        <f>'Punti provvisorio'!Q47</f>
        <v>922</v>
      </c>
      <c r="C12" s="115">
        <f>'Punti provvisorio'!S47</f>
        <v>521</v>
      </c>
      <c r="D12" s="115">
        <f>'Punti provvisorio'!T47</f>
        <v>401</v>
      </c>
    </row>
    <row r="13" spans="1:4" ht="16.5" thickBot="1" x14ac:dyDescent="0.3">
      <c r="A13" s="120" t="s">
        <v>32</v>
      </c>
      <c r="B13" s="115">
        <f>'Punti provvisorio'!Q35</f>
        <v>762</v>
      </c>
      <c r="C13" s="115">
        <f>'Punti provvisorio'!S35</f>
        <v>575</v>
      </c>
      <c r="D13" s="115">
        <f>'Punti provvisorio'!T35</f>
        <v>187</v>
      </c>
    </row>
    <row r="14" spans="1:4" ht="16.5" thickBot="1" x14ac:dyDescent="0.3">
      <c r="A14" s="120" t="s">
        <v>53</v>
      </c>
      <c r="B14" s="115">
        <f>'Punti provvisorio'!Q43</f>
        <v>0</v>
      </c>
      <c r="C14" s="115">
        <f>'Punti provvisorio'!S43</f>
        <v>0</v>
      </c>
      <c r="D14" s="115">
        <f>'Punti provvisorio'!T43</f>
        <v>0</v>
      </c>
    </row>
    <row r="15" spans="1:4" ht="16.5" thickBot="1" x14ac:dyDescent="0.3">
      <c r="A15" s="120" t="s">
        <v>35</v>
      </c>
      <c r="B15" s="115">
        <f>'Punti provvisorio'!Q21</f>
        <v>856</v>
      </c>
      <c r="C15" s="115">
        <f>'Punti provvisorio'!S21</f>
        <v>109</v>
      </c>
      <c r="D15" s="115">
        <f>'Punti provvisorio'!T21</f>
        <v>747</v>
      </c>
    </row>
    <row r="16" spans="1:4" ht="16.5" thickBot="1" x14ac:dyDescent="0.3">
      <c r="A16" s="120" t="s">
        <v>20</v>
      </c>
      <c r="B16" s="115">
        <f>'Punti provvisorio'!Q51</f>
        <v>598</v>
      </c>
      <c r="C16" s="115">
        <f>'Punti provvisorio'!S51</f>
        <v>251</v>
      </c>
      <c r="D16" s="115">
        <f>'Punti provvisorio'!T51</f>
        <v>347</v>
      </c>
    </row>
    <row r="17" spans="1:4" ht="16.5" thickBot="1" x14ac:dyDescent="0.3">
      <c r="A17" s="120" t="s">
        <v>34</v>
      </c>
      <c r="B17" s="115">
        <f>'Punti provvisorio'!Q20</f>
        <v>0</v>
      </c>
      <c r="C17" s="115">
        <f>'Punti provvisorio'!S20</f>
        <v>0</v>
      </c>
      <c r="D17" s="115">
        <f>'Punti provvisorio'!T20</f>
        <v>0</v>
      </c>
    </row>
    <row r="18" spans="1:4" ht="16.5" thickBot="1" x14ac:dyDescent="0.3">
      <c r="A18" s="120" t="s">
        <v>26</v>
      </c>
      <c r="B18" s="115">
        <f>'Punti provvisorio'!Q58</f>
        <v>0</v>
      </c>
      <c r="C18" s="115">
        <f>'Punti provvisorio'!S58</f>
        <v>0</v>
      </c>
      <c r="D18" s="115">
        <f>'Punti provvisorio'!T58</f>
        <v>0</v>
      </c>
    </row>
    <row r="19" spans="1:4" ht="16.5" thickBot="1" x14ac:dyDescent="0.3">
      <c r="A19" s="120" t="s">
        <v>17</v>
      </c>
      <c r="B19" s="115">
        <f>'Punti provvisorio'!Q57</f>
        <v>0</v>
      </c>
      <c r="C19" s="115">
        <f>'Punti provvisorio'!S57</f>
        <v>0</v>
      </c>
      <c r="D19" s="115">
        <f>'Punti provvisorio'!T57</f>
        <v>0</v>
      </c>
    </row>
    <row r="20" spans="1:4" ht="16.5" thickBot="1" x14ac:dyDescent="0.3">
      <c r="A20" s="120" t="s">
        <v>21</v>
      </c>
      <c r="B20" s="115">
        <f>'Punti provvisorio'!Q12</f>
        <v>0</v>
      </c>
      <c r="C20" s="115">
        <f>'Punti provvisorio'!S12</f>
        <v>0</v>
      </c>
      <c r="D20" s="115">
        <f>'Punti provvisorio'!T12</f>
        <v>0</v>
      </c>
    </row>
    <row r="21" spans="1:4" ht="16.5" thickBot="1" x14ac:dyDescent="0.3">
      <c r="A21" s="120" t="s">
        <v>33</v>
      </c>
      <c r="B21" s="115">
        <f>'Punti provvisorio'!Q61</f>
        <v>0</v>
      </c>
      <c r="C21" s="115">
        <f>'Punti provvisorio'!S61</f>
        <v>0</v>
      </c>
      <c r="D21" s="115">
        <f>'Punti provvisorio'!T61</f>
        <v>0</v>
      </c>
    </row>
    <row r="22" spans="1:4" ht="16.5" thickBot="1" x14ac:dyDescent="0.3">
      <c r="A22" s="120" t="s">
        <v>44</v>
      </c>
      <c r="B22" s="115">
        <f>'Punti provvisorio'!Q31</f>
        <v>459</v>
      </c>
      <c r="C22" s="115">
        <f>'Punti provvisorio'!S31</f>
        <v>408</v>
      </c>
      <c r="D22" s="115">
        <f>'Punti provvisorio'!T31</f>
        <v>51</v>
      </c>
    </row>
    <row r="23" spans="1:4" ht="16.5" thickBot="1" x14ac:dyDescent="0.3">
      <c r="A23" s="120" t="s">
        <v>59</v>
      </c>
      <c r="B23" s="115">
        <f>'Punti provvisorio'!Q50</f>
        <v>0</v>
      </c>
      <c r="C23" s="115">
        <f>'Punti provvisorio'!S50</f>
        <v>0</v>
      </c>
      <c r="D23" s="115">
        <f>'Punti provvisorio'!T50</f>
        <v>0</v>
      </c>
    </row>
    <row r="24" spans="1:4" ht="16.5" thickBot="1" x14ac:dyDescent="0.3">
      <c r="A24" s="120" t="s">
        <v>18</v>
      </c>
      <c r="B24" s="115">
        <f>'Punti provvisorio'!Q10</f>
        <v>715</v>
      </c>
      <c r="C24" s="115">
        <f>'Punti provvisorio'!S10</f>
        <v>184</v>
      </c>
      <c r="D24" s="115">
        <f>'Punti provvisorio'!T10</f>
        <v>531</v>
      </c>
    </row>
    <row r="25" spans="1:4" ht="16.5" thickBot="1" x14ac:dyDescent="0.3">
      <c r="A25" s="120" t="s">
        <v>27</v>
      </c>
      <c r="B25" s="115">
        <f>'Punti provvisorio'!Q15</f>
        <v>0</v>
      </c>
      <c r="C25" s="115">
        <f>'Punti provvisorio'!S15</f>
        <v>0</v>
      </c>
      <c r="D25" s="115">
        <f>'Punti provvisorio'!T15</f>
        <v>0</v>
      </c>
    </row>
    <row r="26" spans="1:4" ht="16.5" thickBot="1" x14ac:dyDescent="0.3">
      <c r="A26" s="120" t="s">
        <v>54</v>
      </c>
      <c r="B26" s="115">
        <f>'Punti provvisorio'!Q44</f>
        <v>0</v>
      </c>
      <c r="C26" s="115">
        <f>'Punti provvisorio'!S44</f>
        <v>0</v>
      </c>
      <c r="D26" s="115">
        <f>'Punti provvisorio'!T44</f>
        <v>0</v>
      </c>
    </row>
    <row r="27" spans="1:4" ht="16.5" thickBot="1" x14ac:dyDescent="0.3">
      <c r="A27" s="120" t="s">
        <v>58</v>
      </c>
      <c r="B27" s="115">
        <f>'Punti provvisorio'!Q49</f>
        <v>0</v>
      </c>
      <c r="C27" s="115">
        <f>'Punti provvisorio'!S49</f>
        <v>0</v>
      </c>
      <c r="D27" s="115">
        <f>'Punti provvisorio'!T49</f>
        <v>0</v>
      </c>
    </row>
    <row r="28" spans="1:4" ht="16.5" thickBot="1" x14ac:dyDescent="0.3">
      <c r="A28" s="120" t="s">
        <v>19</v>
      </c>
      <c r="B28" s="115">
        <f>'Punti provvisorio'!Q11</f>
        <v>0</v>
      </c>
      <c r="C28" s="115">
        <f>'Punti provvisorio'!S11</f>
        <v>0</v>
      </c>
      <c r="D28" s="115">
        <f>'Punti provvisorio'!T11</f>
        <v>0</v>
      </c>
    </row>
    <row r="29" spans="1:4" ht="16.5" thickBot="1" x14ac:dyDescent="0.3">
      <c r="A29" s="120" t="s">
        <v>36</v>
      </c>
      <c r="B29" s="115">
        <f>'Punti provvisorio'!Q23</f>
        <v>787</v>
      </c>
      <c r="C29" s="115">
        <f>'Punti provvisorio'!S23</f>
        <v>514</v>
      </c>
      <c r="D29" s="115">
        <f>'Punti provvisorio'!T23</f>
        <v>273</v>
      </c>
    </row>
    <row r="30" spans="1:4" ht="16.5" thickBot="1" x14ac:dyDescent="0.3">
      <c r="A30" s="120" t="s">
        <v>15</v>
      </c>
      <c r="B30" s="115">
        <f>'Punti provvisorio'!Q8</f>
        <v>0</v>
      </c>
      <c r="C30" s="115">
        <f>'Punti provvisorio'!S8</f>
        <v>0</v>
      </c>
      <c r="D30" s="115">
        <f>'Punti provvisorio'!T8</f>
        <v>0</v>
      </c>
    </row>
    <row r="31" spans="1:4" ht="16.5" thickBot="1" x14ac:dyDescent="0.3">
      <c r="A31" s="120" t="s">
        <v>51</v>
      </c>
      <c r="B31" s="115">
        <f>'Punti provvisorio'!Q39</f>
        <v>0</v>
      </c>
      <c r="C31" s="115">
        <f>'Punti provvisorio'!S39</f>
        <v>0</v>
      </c>
      <c r="D31" s="115">
        <f>'Punti provvisorio'!T39</f>
        <v>0</v>
      </c>
    </row>
    <row r="32" spans="1:4" ht="16.5" thickBot="1" x14ac:dyDescent="0.3">
      <c r="A32" s="120" t="s">
        <v>29</v>
      </c>
      <c r="B32" s="115">
        <f>'Punti provvisorio'!Q17</f>
        <v>0</v>
      </c>
      <c r="C32" s="115">
        <f>'Punti provvisorio'!S17</f>
        <v>0</v>
      </c>
      <c r="D32" s="115">
        <f>'Punti provvisorio'!T17</f>
        <v>0</v>
      </c>
    </row>
    <row r="33" spans="1:4" ht="16.5" thickBot="1" x14ac:dyDescent="0.3">
      <c r="A33" s="120" t="s">
        <v>61</v>
      </c>
      <c r="B33" s="115">
        <f>'Punti provvisorio'!Q53</f>
        <v>0</v>
      </c>
      <c r="C33" s="115">
        <f>'Punti provvisorio'!S53</f>
        <v>0</v>
      </c>
      <c r="D33" s="115">
        <f>'Punti provvisorio'!T53</f>
        <v>0</v>
      </c>
    </row>
    <row r="34" spans="1:4" ht="16.5" thickBot="1" x14ac:dyDescent="0.3">
      <c r="A34" s="120" t="s">
        <v>43</v>
      </c>
      <c r="B34" s="115">
        <f>'Punti provvisorio'!Q30</f>
        <v>0</v>
      </c>
      <c r="C34" s="115">
        <f>'Punti provvisorio'!S30</f>
        <v>0</v>
      </c>
      <c r="D34" s="115">
        <f>'Punti provvisorio'!T30</f>
        <v>0</v>
      </c>
    </row>
    <row r="35" spans="1:4" ht="16.5" thickBot="1" x14ac:dyDescent="0.3">
      <c r="A35" s="120" t="s">
        <v>60</v>
      </c>
      <c r="B35" s="115">
        <f>'Punti provvisorio'!Q52</f>
        <v>0</v>
      </c>
      <c r="C35" s="115">
        <f>'Punti provvisorio'!S52</f>
        <v>0</v>
      </c>
      <c r="D35" s="115">
        <f>'Punti provvisorio'!T52</f>
        <v>0</v>
      </c>
    </row>
    <row r="36" spans="1:4" ht="16.5" thickBot="1" x14ac:dyDescent="0.3">
      <c r="A36" s="120" t="s">
        <v>42</v>
      </c>
      <c r="B36" s="115">
        <f>'Punti provvisorio'!Q29</f>
        <v>114</v>
      </c>
      <c r="C36" s="115">
        <f>'Punti provvisorio'!S29</f>
        <v>97</v>
      </c>
      <c r="D36" s="115">
        <f>'Punti provvisorio'!T29</f>
        <v>17</v>
      </c>
    </row>
    <row r="37" spans="1:4" ht="16.5" thickBot="1" x14ac:dyDescent="0.3">
      <c r="A37" s="120" t="s">
        <v>73</v>
      </c>
      <c r="B37" s="115">
        <f>'Punti provvisorio'!Q65</f>
        <v>0</v>
      </c>
      <c r="C37" s="115">
        <f>'Punti provvisorio'!S65</f>
        <v>0</v>
      </c>
      <c r="D37" s="115">
        <f>'Punti provvisorio'!T65</f>
        <v>0</v>
      </c>
    </row>
    <row r="38" spans="1:4" ht="16.5" thickBot="1" x14ac:dyDescent="0.3">
      <c r="A38" s="120" t="s">
        <v>65</v>
      </c>
      <c r="B38" s="115">
        <f>'Punti provvisorio'!Q60</f>
        <v>0</v>
      </c>
      <c r="C38" s="115">
        <f>'Punti provvisorio'!S60</f>
        <v>0</v>
      </c>
      <c r="D38" s="115">
        <f>'Punti provvisorio'!T60</f>
        <v>0</v>
      </c>
    </row>
    <row r="39" spans="1:4" ht="16.5" thickBot="1" x14ac:dyDescent="0.3">
      <c r="A39" s="120" t="s">
        <v>66</v>
      </c>
      <c r="B39" s="115">
        <f>'Punti provvisorio'!Q62</f>
        <v>0</v>
      </c>
      <c r="C39" s="115">
        <f>'Punti provvisorio'!S62</f>
        <v>0</v>
      </c>
      <c r="D39" s="115">
        <f>'Punti provvisorio'!T62</f>
        <v>0</v>
      </c>
    </row>
    <row r="40" spans="1:4" ht="16.5" thickBot="1" x14ac:dyDescent="0.3">
      <c r="A40" s="120" t="s">
        <v>57</v>
      </c>
      <c r="B40" s="115">
        <f>'Punti provvisorio'!Q48</f>
        <v>0</v>
      </c>
      <c r="C40" s="115">
        <f>'Punti provvisorio'!S48</f>
        <v>0</v>
      </c>
      <c r="D40" s="115">
        <f>'Punti provvisorio'!T48</f>
        <v>0</v>
      </c>
    </row>
    <row r="41" spans="1:4" ht="16.5" thickBot="1" x14ac:dyDescent="0.3">
      <c r="A41" s="120" t="s">
        <v>31</v>
      </c>
      <c r="B41" s="115">
        <f>'Punti provvisorio'!Q18</f>
        <v>378</v>
      </c>
      <c r="C41" s="115">
        <f>'Punti provvisorio'!S18</f>
        <v>31</v>
      </c>
      <c r="D41" s="115">
        <f>'Punti provvisorio'!T18</f>
        <v>347</v>
      </c>
    </row>
    <row r="42" spans="1:4" ht="16.5" thickBot="1" x14ac:dyDescent="0.3">
      <c r="A42" s="120" t="s">
        <v>41</v>
      </c>
      <c r="B42" s="115">
        <f>'Punti provvisorio'!Q28</f>
        <v>0</v>
      </c>
      <c r="C42" s="115">
        <f>'Punti provvisorio'!S28</f>
        <v>0</v>
      </c>
      <c r="D42" s="115">
        <f>'Punti provvisorio'!T28</f>
        <v>0</v>
      </c>
    </row>
    <row r="43" spans="1:4" ht="16.5" thickBot="1" x14ac:dyDescent="0.3">
      <c r="A43" s="120" t="s">
        <v>63</v>
      </c>
      <c r="B43" s="115">
        <f>'Punti provvisorio'!Q55</f>
        <v>223</v>
      </c>
      <c r="C43" s="115">
        <f>'Punti provvisorio'!S55</f>
        <v>197</v>
      </c>
      <c r="D43" s="115">
        <f>'Punti provvisorio'!T55</f>
        <v>26</v>
      </c>
    </row>
    <row r="44" spans="1:4" ht="16.5" thickBot="1" x14ac:dyDescent="0.3">
      <c r="A44" s="120" t="s">
        <v>49</v>
      </c>
      <c r="B44" s="115">
        <f>'Punti provvisorio'!Q37</f>
        <v>0</v>
      </c>
      <c r="C44" s="115">
        <f>'Punti provvisorio'!S37</f>
        <v>0</v>
      </c>
      <c r="D44" s="115">
        <f>'Punti provvisorio'!T37</f>
        <v>0</v>
      </c>
    </row>
    <row r="45" spans="1:4" ht="16.5" thickBot="1" x14ac:dyDescent="0.3">
      <c r="A45" s="120" t="s">
        <v>108</v>
      </c>
      <c r="B45" s="115">
        <f>'Punti provvisorio'!Q63</f>
        <v>0</v>
      </c>
      <c r="C45" s="115">
        <f>'Punti provvisorio'!S63</f>
        <v>0</v>
      </c>
      <c r="D45" s="115">
        <f>'Punti provvisorio'!T63</f>
        <v>0</v>
      </c>
    </row>
    <row r="46" spans="1:4" ht="16.5" thickBot="1" x14ac:dyDescent="0.3">
      <c r="A46" s="120" t="s">
        <v>67</v>
      </c>
      <c r="B46" s="115">
        <f>'Punti provvisorio'!Q64</f>
        <v>1700</v>
      </c>
      <c r="C46" s="115">
        <f>'Punti provvisorio'!S64</f>
        <v>640</v>
      </c>
      <c r="D46" s="115">
        <f>'Punti provvisorio'!T64</f>
        <v>1060</v>
      </c>
    </row>
    <row r="47" spans="1:4" ht="16.5" thickBot="1" x14ac:dyDescent="0.3">
      <c r="A47" s="120" t="s">
        <v>64</v>
      </c>
      <c r="B47" s="115">
        <f>'Punti provvisorio'!Q59</f>
        <v>0</v>
      </c>
      <c r="C47" s="115">
        <f>'Punti provvisorio'!S59</f>
        <v>0</v>
      </c>
      <c r="D47" s="115">
        <f>'Punti provvisorio'!T59</f>
        <v>0</v>
      </c>
    </row>
    <row r="48" spans="1:4" ht="16.5" thickBot="1" x14ac:dyDescent="0.3">
      <c r="A48" s="120" t="s">
        <v>103</v>
      </c>
      <c r="B48" s="115">
        <f>'Punti provvisorio'!Q40</f>
        <v>0</v>
      </c>
      <c r="C48" s="115">
        <f>'Punti provvisorio'!S40</f>
        <v>0</v>
      </c>
      <c r="D48" s="115">
        <f>'Punti provvisorio'!T40</f>
        <v>0</v>
      </c>
    </row>
    <row r="49" spans="1:4" ht="16.5" thickBot="1" x14ac:dyDescent="0.3">
      <c r="A49" s="120" t="s">
        <v>47</v>
      </c>
      <c r="B49" s="115">
        <f>'Punti provvisorio'!Q34</f>
        <v>0</v>
      </c>
      <c r="C49" s="115">
        <f>'Punti provvisorio'!S34</f>
        <v>0</v>
      </c>
      <c r="D49" s="115">
        <f>'Punti provvisorio'!T34</f>
        <v>0</v>
      </c>
    </row>
    <row r="50" spans="1:4" ht="16.5" thickBot="1" x14ac:dyDescent="0.3">
      <c r="A50" s="120" t="s">
        <v>25</v>
      </c>
      <c r="B50" s="115">
        <f>'Punti provvisorio'!Q14</f>
        <v>0</v>
      </c>
      <c r="C50" s="115">
        <f>'Punti provvisorio'!S14</f>
        <v>0</v>
      </c>
      <c r="D50" s="115">
        <f>'Punti provvisorio'!T14</f>
        <v>0</v>
      </c>
    </row>
    <row r="51" spans="1:4" ht="16.5" thickBot="1" x14ac:dyDescent="0.3">
      <c r="A51" s="120" t="s">
        <v>107</v>
      </c>
      <c r="B51" s="115">
        <f>'Punti provvisorio'!Q19</f>
        <v>3492</v>
      </c>
      <c r="C51" s="115">
        <f>'Punti provvisorio'!S19</f>
        <v>2359</v>
      </c>
      <c r="D51" s="115">
        <f>'Punti provvisorio'!T19</f>
        <v>1133</v>
      </c>
    </row>
    <row r="52" spans="1:4" ht="16.5" thickBot="1" x14ac:dyDescent="0.3">
      <c r="A52" s="120" t="s">
        <v>37</v>
      </c>
      <c r="B52" s="115">
        <f>'Punti provvisorio'!Q24</f>
        <v>0</v>
      </c>
      <c r="C52" s="115">
        <f>'Punti provvisorio'!S24</f>
        <v>0</v>
      </c>
      <c r="D52" s="115">
        <f>'Punti provvisorio'!T24</f>
        <v>0</v>
      </c>
    </row>
    <row r="53" spans="1:4" ht="16.5" thickBot="1" x14ac:dyDescent="0.3">
      <c r="A53" s="120" t="s">
        <v>38</v>
      </c>
      <c r="B53" s="115">
        <f>'Punti provvisorio'!Q25</f>
        <v>0</v>
      </c>
      <c r="C53" s="115">
        <f>'Punti provvisorio'!S25</f>
        <v>0</v>
      </c>
      <c r="D53" s="115">
        <f>'Punti provvisorio'!T25</f>
        <v>0</v>
      </c>
    </row>
    <row r="54" spans="1:4" ht="16.5" thickBot="1" x14ac:dyDescent="0.3">
      <c r="A54" s="120" t="s">
        <v>39</v>
      </c>
      <c r="B54" s="115">
        <f>'Punti provvisorio'!Q26</f>
        <v>0</v>
      </c>
      <c r="C54" s="115">
        <f>'Punti provvisorio'!S26</f>
        <v>0</v>
      </c>
      <c r="D54" s="115">
        <f>'Punti provvisorio'!T26</f>
        <v>0</v>
      </c>
    </row>
    <row r="55" spans="1:4" ht="16.5" thickBot="1" x14ac:dyDescent="0.3">
      <c r="A55" s="120" t="s">
        <v>40</v>
      </c>
      <c r="B55" s="115">
        <f>'Punti provvisorio'!Q27</f>
        <v>0</v>
      </c>
      <c r="C55" s="115">
        <f>'Punti provvisorio'!S27</f>
        <v>0</v>
      </c>
      <c r="D55" s="115">
        <f>'Punti provvisorio'!T27</f>
        <v>0</v>
      </c>
    </row>
    <row r="56" spans="1:4" ht="16.5" thickBot="1" x14ac:dyDescent="0.3">
      <c r="A56" s="120" t="s">
        <v>45</v>
      </c>
      <c r="B56" s="115">
        <f>'Punti provvisorio'!Q32</f>
        <v>0</v>
      </c>
      <c r="C56" s="115">
        <f>'Punti provvisorio'!S32</f>
        <v>0</v>
      </c>
      <c r="D56" s="115">
        <f>'Punti provvisorio'!T32</f>
        <v>0</v>
      </c>
    </row>
    <row r="57" spans="1:4" ht="16.5" thickBot="1" x14ac:dyDescent="0.3">
      <c r="A57" s="120" t="s">
        <v>46</v>
      </c>
      <c r="B57" s="115">
        <f>'Punti provvisorio'!Q33</f>
        <v>0</v>
      </c>
      <c r="C57" s="115">
        <f>'Punti provvisorio'!S33</f>
        <v>0</v>
      </c>
      <c r="D57" s="115">
        <f>'Punti provvisorio'!T33</f>
        <v>0</v>
      </c>
    </row>
    <row r="58" spans="1:4" ht="16.5" thickBot="1" x14ac:dyDescent="0.3">
      <c r="A58" s="120" t="s">
        <v>48</v>
      </c>
      <c r="B58" s="115">
        <f>'Punti provvisorio'!Q36</f>
        <v>0</v>
      </c>
      <c r="C58" s="115">
        <f>'Punti provvisorio'!S36</f>
        <v>0</v>
      </c>
      <c r="D58" s="115">
        <f>'Punti provvisorio'!T36</f>
        <v>0</v>
      </c>
    </row>
    <row r="59" spans="1:4" ht="16.5" thickBot="1" x14ac:dyDescent="0.3">
      <c r="A59" s="120" t="s">
        <v>50</v>
      </c>
      <c r="B59" s="115">
        <f>'Punti provvisorio'!Q38</f>
        <v>0</v>
      </c>
      <c r="C59" s="115">
        <f>'Punti provvisorio'!S38</f>
        <v>0</v>
      </c>
      <c r="D59" s="115">
        <f>'Punti provvisorio'!T38</f>
        <v>0</v>
      </c>
    </row>
    <row r="60" spans="1:4" ht="16.5" thickBot="1" x14ac:dyDescent="0.3">
      <c r="A60" s="120" t="s">
        <v>52</v>
      </c>
      <c r="B60" s="115">
        <f>'Punti provvisorio'!Q41</f>
        <v>36</v>
      </c>
      <c r="C60" s="115">
        <f>'Punti provvisorio'!S41</f>
        <v>36</v>
      </c>
      <c r="D60" s="115">
        <f>'Punti provvisorio'!T41</f>
        <v>0</v>
      </c>
    </row>
    <row r="61" spans="1:4" ht="16.5" thickBot="1" x14ac:dyDescent="0.3">
      <c r="A61" s="120" t="s">
        <v>106</v>
      </c>
      <c r="B61" s="115">
        <f>'Punti provvisorio'!Q45</f>
        <v>0</v>
      </c>
      <c r="C61" s="115">
        <f>'Punti provvisorio'!S45</f>
        <v>0</v>
      </c>
      <c r="D61" s="115">
        <f>'Punti provvisorio'!T45</f>
        <v>0</v>
      </c>
    </row>
    <row r="62" spans="1:4" ht="16.5" thickBot="1" x14ac:dyDescent="0.3">
      <c r="A62" s="120" t="s">
        <v>55</v>
      </c>
      <c r="B62" s="115">
        <f>'Punti provvisorio'!Q46</f>
        <v>0</v>
      </c>
      <c r="C62" s="115">
        <f>'Punti provvisorio'!S46</f>
        <v>0</v>
      </c>
      <c r="D62" s="115">
        <f>'Punti provvisorio'!T46</f>
        <v>0</v>
      </c>
    </row>
    <row r="63" spans="1:4" ht="16.5" thickBot="1" x14ac:dyDescent="0.3">
      <c r="A63" s="120" t="s">
        <v>62</v>
      </c>
      <c r="B63" s="115">
        <f>'Punti provvisorio'!Q54</f>
        <v>0</v>
      </c>
      <c r="C63" s="115">
        <f>'Punti provvisorio'!S54</f>
        <v>0</v>
      </c>
      <c r="D63" s="115">
        <f>'Punti provvisorio'!T54</f>
        <v>0</v>
      </c>
    </row>
  </sheetData>
  <autoFilter ref="A1:D63" xr:uid="{00000000-0009-0000-0000-000011000000}">
    <sortState xmlns:xlrd2="http://schemas.microsoft.com/office/spreadsheetml/2017/richdata2"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E14" sqref="E14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0.42578125" style="1" customWidth="1"/>
    <col min="4" max="4" width="12.42578125" style="271" customWidth="1"/>
    <col min="5" max="5" width="72.28515625" style="1" bestFit="1" customWidth="1"/>
    <col min="6" max="6" width="20.140625" style="1" bestFit="1" customWidth="1"/>
    <col min="7" max="7" width="23" style="1" customWidth="1"/>
    <col min="8" max="8" width="23.140625" style="1" customWidth="1"/>
    <col min="9" max="9" width="23" style="1" customWidth="1"/>
    <col min="10" max="14" width="23.140625" style="1" customWidth="1"/>
    <col min="15" max="15" width="15" style="1" customWidth="1"/>
    <col min="16" max="16" width="14.28515625" style="1" customWidth="1"/>
    <col min="17" max="17" width="29.8554687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3.42578125" style="1" customWidth="1"/>
    <col min="24" max="25" width="11.42578125" style="1" customWidth="1"/>
    <col min="26" max="26" width="34.85546875" style="1" customWidth="1"/>
    <col min="27" max="27" width="11.42578125" style="1" customWidth="1"/>
    <col min="28" max="28" width="53.42578125" style="1" customWidth="1"/>
    <col min="29" max="260" width="11.42578125" style="1" customWidth="1"/>
  </cols>
  <sheetData>
    <row r="1" spans="1:28" ht="28.5" customHeight="1" thickBot="1" x14ac:dyDescent="0.45">
      <c r="A1"/>
      <c r="B1" s="255" t="s">
        <v>68</v>
      </c>
      <c r="C1" s="256"/>
      <c r="D1" s="256"/>
      <c r="E1" s="256"/>
      <c r="F1" s="256"/>
      <c r="G1" s="257"/>
      <c r="H1" s="57"/>
      <c r="I1" s="58"/>
      <c r="J1" s="58"/>
      <c r="K1" s="58"/>
      <c r="L1" s="58"/>
      <c r="M1" s="58"/>
      <c r="N1" s="58"/>
      <c r="O1" s="5"/>
      <c r="P1" s="5"/>
      <c r="Q1" s="59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60" t="s">
        <v>183</v>
      </c>
      <c r="B2" s="8" t="s">
        <v>69</v>
      </c>
      <c r="C2" s="160" t="s">
        <v>1</v>
      </c>
      <c r="D2" s="262" t="s">
        <v>70</v>
      </c>
      <c r="E2" s="160" t="s">
        <v>3</v>
      </c>
      <c r="F2" s="9" t="s">
        <v>290</v>
      </c>
      <c r="G2" s="9" t="s">
        <v>788</v>
      </c>
      <c r="H2" s="9" t="s">
        <v>860</v>
      </c>
      <c r="I2" s="9" t="s">
        <v>222</v>
      </c>
      <c r="J2" s="9" t="s">
        <v>223</v>
      </c>
      <c r="K2" s="9" t="s">
        <v>224</v>
      </c>
      <c r="L2" s="9" t="s">
        <v>225</v>
      </c>
      <c r="M2" s="9" t="s">
        <v>226</v>
      </c>
      <c r="N2" s="10" t="s">
        <v>159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60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52" t="s">
        <v>687</v>
      </c>
      <c r="B3" s="152" t="s">
        <v>146</v>
      </c>
      <c r="C3" s="175" t="s">
        <v>693</v>
      </c>
      <c r="D3" s="254">
        <v>1180</v>
      </c>
      <c r="E3" s="175" t="s">
        <v>286</v>
      </c>
      <c r="F3" s="153">
        <v>12</v>
      </c>
      <c r="G3" s="23">
        <v>12</v>
      </c>
      <c r="H3" s="172">
        <v>12</v>
      </c>
      <c r="I3" s="23"/>
      <c r="J3" s="23"/>
      <c r="K3" s="144"/>
      <c r="L3" s="144"/>
      <c r="M3" s="144"/>
      <c r="N3" s="24"/>
      <c r="O3" s="25">
        <f t="shared" ref="O3:O9" si="0">IF(P3=9,SUM(F3:N3)-SMALL(F3:N3,1)-SMALL(F3:N3,2),IF(P3=8,SUM(F3:N3)-SMALL(F3:N3,1),SUM(F3:N3)))</f>
        <v>36</v>
      </c>
      <c r="P3" s="26">
        <f t="shared" ref="P3:P9" si="1">COUNTA(F3:N3)</f>
        <v>3</v>
      </c>
      <c r="Q3" s="147">
        <f>SUM(F3:N3)</f>
        <v>36</v>
      </c>
      <c r="R3" s="27"/>
      <c r="S3" s="28">
        <v>1213</v>
      </c>
      <c r="T3" s="29" t="s">
        <v>114</v>
      </c>
      <c r="U3" s="30">
        <f>SUMIF($D$3:$D$76,S3,$Q$3:$Q$76)</f>
        <v>0</v>
      </c>
      <c r="V3" s="31"/>
      <c r="W3" s="32">
        <f>SUMIF($D$3:$D$76,S3,$O$3:$O$76)</f>
        <v>0</v>
      </c>
      <c r="X3" s="19"/>
      <c r="Y3" s="33"/>
      <c r="Z3" s="33"/>
      <c r="AA3" s="33"/>
      <c r="AB3" s="33"/>
    </row>
    <row r="4" spans="1:28" ht="29.1" customHeight="1" thickBot="1" x14ac:dyDescent="0.4">
      <c r="A4" s="152" t="s">
        <v>689</v>
      </c>
      <c r="B4" s="152" t="s">
        <v>146</v>
      </c>
      <c r="C4" s="175" t="s">
        <v>695</v>
      </c>
      <c r="D4" s="254">
        <v>2144</v>
      </c>
      <c r="E4" s="175" t="s">
        <v>144</v>
      </c>
      <c r="F4" s="153">
        <v>12</v>
      </c>
      <c r="G4" s="23">
        <v>12</v>
      </c>
      <c r="H4" s="172">
        <v>12</v>
      </c>
      <c r="I4" s="23"/>
      <c r="J4" s="23"/>
      <c r="K4" s="144"/>
      <c r="L4" s="200"/>
      <c r="M4" s="144"/>
      <c r="N4" s="201"/>
      <c r="O4" s="25">
        <f t="shared" si="0"/>
        <v>36</v>
      </c>
      <c r="P4" s="26">
        <f t="shared" si="1"/>
        <v>3</v>
      </c>
      <c r="Q4" s="147">
        <f>SUM(F4:N4)</f>
        <v>36</v>
      </c>
      <c r="R4" s="27"/>
      <c r="S4" s="28">
        <v>2310</v>
      </c>
      <c r="T4" s="29" t="s">
        <v>140</v>
      </c>
      <c r="U4" s="30">
        <f t="shared" ref="U4:U64" si="2">SUMIF($D$3:$D$76,S4,$Q$3:$Q$76)</f>
        <v>36</v>
      </c>
      <c r="V4" s="31"/>
      <c r="W4" s="32">
        <f t="shared" ref="W4:W64" si="3">SUMIF($D$3:$D$76,S4,$O$3:$O$76)</f>
        <v>36</v>
      </c>
      <c r="X4" s="19"/>
      <c r="Y4" s="33"/>
      <c r="Z4" s="33"/>
      <c r="AA4" s="33"/>
      <c r="AB4" s="33"/>
    </row>
    <row r="5" spans="1:28" ht="29.1" customHeight="1" thickBot="1" x14ac:dyDescent="0.4">
      <c r="A5" s="152" t="s">
        <v>690</v>
      </c>
      <c r="B5" s="152" t="s">
        <v>146</v>
      </c>
      <c r="C5" s="175" t="s">
        <v>696</v>
      </c>
      <c r="D5" s="254">
        <v>2310</v>
      </c>
      <c r="E5" s="175" t="s">
        <v>140</v>
      </c>
      <c r="F5" s="153">
        <v>12</v>
      </c>
      <c r="G5" s="23">
        <v>12</v>
      </c>
      <c r="H5" s="172">
        <v>12</v>
      </c>
      <c r="I5" s="23"/>
      <c r="J5" s="23"/>
      <c r="K5" s="144"/>
      <c r="L5" s="200"/>
      <c r="M5" s="144"/>
      <c r="N5" s="201"/>
      <c r="O5" s="25">
        <f t="shared" si="0"/>
        <v>36</v>
      </c>
      <c r="P5" s="26">
        <f t="shared" si="1"/>
        <v>3</v>
      </c>
      <c r="Q5" s="147">
        <f>SUM(F5:N5)</f>
        <v>36</v>
      </c>
      <c r="R5" s="27"/>
      <c r="S5" s="28">
        <v>2232</v>
      </c>
      <c r="T5" s="29" t="s">
        <v>119</v>
      </c>
      <c r="U5" s="30">
        <f t="shared" si="2"/>
        <v>0</v>
      </c>
      <c r="V5" s="31"/>
      <c r="W5" s="32">
        <f t="shared" si="3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52" t="s">
        <v>685</v>
      </c>
      <c r="B6" s="152" t="s">
        <v>146</v>
      </c>
      <c r="C6" s="175" t="s">
        <v>691</v>
      </c>
      <c r="D6" s="254">
        <v>2612</v>
      </c>
      <c r="E6" s="175" t="s">
        <v>285</v>
      </c>
      <c r="F6" s="153">
        <v>12</v>
      </c>
      <c r="G6" s="23"/>
      <c r="H6" s="172">
        <v>12</v>
      </c>
      <c r="I6" s="23"/>
      <c r="J6" s="23"/>
      <c r="K6" s="144"/>
      <c r="L6" s="144"/>
      <c r="M6" s="144"/>
      <c r="N6" s="24"/>
      <c r="O6" s="25">
        <f t="shared" si="0"/>
        <v>24</v>
      </c>
      <c r="P6" s="26">
        <f t="shared" si="1"/>
        <v>2</v>
      </c>
      <c r="Q6" s="147">
        <f t="shared" ref="Q6:Q9" si="4">SUM(F6:N6)</f>
        <v>24</v>
      </c>
      <c r="R6" s="27"/>
      <c r="S6" s="28">
        <v>1180</v>
      </c>
      <c r="T6" s="29" t="s">
        <v>14</v>
      </c>
      <c r="U6" s="30">
        <f t="shared" si="2"/>
        <v>36</v>
      </c>
      <c r="V6" s="31"/>
      <c r="W6" s="32">
        <f t="shared" si="3"/>
        <v>36</v>
      </c>
      <c r="X6" s="19"/>
      <c r="Y6" s="33"/>
      <c r="Z6" s="33"/>
      <c r="AA6" s="33"/>
      <c r="AB6" s="33"/>
    </row>
    <row r="7" spans="1:28" ht="29.1" customHeight="1" thickBot="1" x14ac:dyDescent="0.4">
      <c r="A7" s="152" t="s">
        <v>686</v>
      </c>
      <c r="B7" s="152" t="s">
        <v>146</v>
      </c>
      <c r="C7" s="175" t="s">
        <v>692</v>
      </c>
      <c r="D7" s="254">
        <v>2612</v>
      </c>
      <c r="E7" s="175" t="s">
        <v>285</v>
      </c>
      <c r="F7" s="153">
        <v>12</v>
      </c>
      <c r="G7" s="23"/>
      <c r="H7" s="172">
        <v>12</v>
      </c>
      <c r="I7" s="23"/>
      <c r="J7" s="23"/>
      <c r="K7" s="144"/>
      <c r="L7" s="144"/>
      <c r="M7" s="144"/>
      <c r="N7" s="24"/>
      <c r="O7" s="25">
        <f t="shared" si="0"/>
        <v>24</v>
      </c>
      <c r="P7" s="26">
        <f t="shared" si="1"/>
        <v>2</v>
      </c>
      <c r="Q7" s="147">
        <f t="shared" si="4"/>
        <v>24</v>
      </c>
      <c r="R7" s="27"/>
      <c r="S7" s="28">
        <v>1115</v>
      </c>
      <c r="T7" s="29" t="s">
        <v>15</v>
      </c>
      <c r="U7" s="30">
        <f t="shared" si="2"/>
        <v>0</v>
      </c>
      <c r="V7" s="31"/>
      <c r="W7" s="32">
        <f t="shared" si="3"/>
        <v>0</v>
      </c>
      <c r="X7" s="19"/>
      <c r="Y7" s="6"/>
      <c r="Z7" s="6"/>
      <c r="AA7" s="6"/>
      <c r="AB7" s="6"/>
    </row>
    <row r="8" spans="1:28" ht="29.1" customHeight="1" thickBot="1" x14ac:dyDescent="0.4">
      <c r="A8" s="152" t="s">
        <v>688</v>
      </c>
      <c r="B8" s="152" t="s">
        <v>146</v>
      </c>
      <c r="C8" s="175" t="s">
        <v>694</v>
      </c>
      <c r="D8" s="254">
        <v>1172</v>
      </c>
      <c r="E8" s="175" t="s">
        <v>288</v>
      </c>
      <c r="F8" s="153">
        <v>12</v>
      </c>
      <c r="G8" s="23"/>
      <c r="H8" s="172">
        <v>12</v>
      </c>
      <c r="I8" s="172"/>
      <c r="J8" s="23"/>
      <c r="K8" s="144"/>
      <c r="L8" s="200"/>
      <c r="M8" s="144"/>
      <c r="N8" s="201"/>
      <c r="O8" s="25">
        <f t="shared" si="0"/>
        <v>24</v>
      </c>
      <c r="P8" s="26">
        <f t="shared" si="1"/>
        <v>2</v>
      </c>
      <c r="Q8" s="147">
        <f t="shared" si="4"/>
        <v>24</v>
      </c>
      <c r="R8" s="27"/>
      <c r="S8" s="28">
        <v>10</v>
      </c>
      <c r="T8" s="29" t="s">
        <v>16</v>
      </c>
      <c r="U8" s="30">
        <f t="shared" si="2"/>
        <v>0</v>
      </c>
      <c r="V8" s="31"/>
      <c r="W8" s="32">
        <f t="shared" si="3"/>
        <v>0</v>
      </c>
      <c r="X8" s="19"/>
      <c r="Y8" s="6"/>
      <c r="Z8" s="6"/>
      <c r="AA8" s="6"/>
      <c r="AB8" s="6"/>
    </row>
    <row r="9" spans="1:28" ht="29.1" customHeight="1" thickBot="1" x14ac:dyDescent="0.4">
      <c r="A9" s="152" t="s">
        <v>857</v>
      </c>
      <c r="B9" s="152" t="s">
        <v>146</v>
      </c>
      <c r="C9" s="175" t="s">
        <v>854</v>
      </c>
      <c r="D9" s="254" t="s">
        <v>855</v>
      </c>
      <c r="E9" s="175" t="s">
        <v>856</v>
      </c>
      <c r="F9" s="153"/>
      <c r="G9" s="23">
        <v>12</v>
      </c>
      <c r="H9" s="172">
        <v>12</v>
      </c>
      <c r="I9" s="23"/>
      <c r="J9" s="23"/>
      <c r="K9" s="144"/>
      <c r="L9" s="144"/>
      <c r="M9" s="144"/>
      <c r="N9" s="24"/>
      <c r="O9" s="25">
        <f t="shared" si="0"/>
        <v>24</v>
      </c>
      <c r="P9" s="26">
        <f t="shared" si="1"/>
        <v>2</v>
      </c>
      <c r="Q9" s="147">
        <f t="shared" si="4"/>
        <v>24</v>
      </c>
      <c r="R9" s="27"/>
      <c r="S9" s="28">
        <v>1589</v>
      </c>
      <c r="T9" s="29" t="s">
        <v>18</v>
      </c>
      <c r="U9" s="30">
        <f t="shared" si="2"/>
        <v>0</v>
      </c>
      <c r="V9" s="31"/>
      <c r="W9" s="32">
        <f t="shared" si="3"/>
        <v>0</v>
      </c>
      <c r="X9" s="19"/>
      <c r="Y9" s="6"/>
      <c r="Z9" s="6"/>
      <c r="AA9" s="6"/>
      <c r="AB9" s="6"/>
    </row>
    <row r="10" spans="1:28" ht="29.1" customHeight="1" thickBot="1" x14ac:dyDescent="0.4">
      <c r="A10" s="152" t="s">
        <v>893</v>
      </c>
      <c r="B10" s="152" t="s">
        <v>146</v>
      </c>
      <c r="C10" s="175" t="s">
        <v>892</v>
      </c>
      <c r="D10" s="254" t="s">
        <v>855</v>
      </c>
      <c r="E10" s="175" t="s">
        <v>856</v>
      </c>
      <c r="F10" s="153"/>
      <c r="G10" s="23"/>
      <c r="H10" s="172">
        <v>12</v>
      </c>
      <c r="I10" s="23"/>
      <c r="J10" s="23"/>
      <c r="K10" s="144"/>
      <c r="L10" s="144"/>
      <c r="M10" s="144"/>
      <c r="N10" s="24"/>
      <c r="O10" s="25">
        <f t="shared" ref="O10:O11" si="5">IF(P10=9,SUM(F10:N10)-SMALL(F10:N10,1)-SMALL(F10:N10,2),IF(P10=8,SUM(F10:N10)-SMALL(F10:N10,1),SUM(F10:N10)))</f>
        <v>12</v>
      </c>
      <c r="P10" s="26">
        <f t="shared" ref="P10:P11" si="6">COUNTA(F10:N10)</f>
        <v>1</v>
      </c>
      <c r="Q10" s="147">
        <v>0</v>
      </c>
      <c r="R10" s="27"/>
      <c r="S10" s="28">
        <v>2074</v>
      </c>
      <c r="T10" s="29" t="s">
        <v>160</v>
      </c>
      <c r="U10" s="30">
        <f t="shared" si="2"/>
        <v>0</v>
      </c>
      <c r="V10" s="31"/>
      <c r="W10" s="32">
        <f t="shared" si="3"/>
        <v>0</v>
      </c>
      <c r="X10" s="19"/>
      <c r="Y10" s="6"/>
      <c r="Z10" s="6"/>
      <c r="AA10" s="6"/>
      <c r="AB10" s="6"/>
    </row>
    <row r="11" spans="1:28" ht="29.1" customHeight="1" thickBot="1" x14ac:dyDescent="0.4">
      <c r="A11" s="152"/>
      <c r="B11" s="152" t="str">
        <f t="shared" ref="B10:B11" si="7">IF(P11&lt;2,"NO","SI")</f>
        <v>NO</v>
      </c>
      <c r="C11" s="175"/>
      <c r="D11" s="254"/>
      <c r="E11" s="175"/>
      <c r="F11" s="23"/>
      <c r="G11" s="23"/>
      <c r="H11" s="23"/>
      <c r="I11" s="23"/>
      <c r="J11" s="23"/>
      <c r="K11" s="144"/>
      <c r="L11" s="144"/>
      <c r="M11" s="144"/>
      <c r="N11" s="24"/>
      <c r="O11" s="25">
        <f t="shared" si="5"/>
        <v>0</v>
      </c>
      <c r="P11" s="26">
        <f t="shared" si="6"/>
        <v>0</v>
      </c>
      <c r="Q11" s="147">
        <v>0</v>
      </c>
      <c r="R11" s="27"/>
      <c r="S11" s="28">
        <v>1590</v>
      </c>
      <c r="T11" s="29" t="s">
        <v>21</v>
      </c>
      <c r="U11" s="30">
        <f t="shared" si="2"/>
        <v>0</v>
      </c>
      <c r="V11" s="31"/>
      <c r="W11" s="32">
        <f t="shared" si="3"/>
        <v>0</v>
      </c>
      <c r="X11" s="19"/>
      <c r="Y11" s="6"/>
      <c r="Z11" s="6"/>
      <c r="AA11" s="6"/>
      <c r="AB11" s="6"/>
    </row>
    <row r="12" spans="1:28" ht="29.1" customHeight="1" thickBot="1" x14ac:dyDescent="0.4">
      <c r="A12" s="152"/>
      <c r="B12" s="152" t="str">
        <f t="shared" ref="B12:B13" si="8">IF(P12&lt;2,"NO","SI")</f>
        <v>NO</v>
      </c>
      <c r="C12" s="161"/>
      <c r="D12" s="275"/>
      <c r="E12" s="161"/>
      <c r="F12" s="23"/>
      <c r="G12" s="23"/>
      <c r="H12" s="23"/>
      <c r="I12" s="23"/>
      <c r="J12" s="23"/>
      <c r="K12" s="144"/>
      <c r="L12" s="144"/>
      <c r="M12" s="144"/>
      <c r="N12" s="24"/>
      <c r="O12" s="25">
        <f t="shared" ref="O12:O13" si="9">IF(P12=9,SUM(F12:N12)-SMALL(F12:N12,1)-SMALL(F12:N12,2),IF(P12=8,SUM(F12:N12)-SMALL(F12:N12,1),SUM(F12:N12)))</f>
        <v>0</v>
      </c>
      <c r="P12" s="26">
        <f t="shared" ref="P12:P13" si="10">COUNTA(F12:N12)</f>
        <v>0</v>
      </c>
      <c r="Q12" s="147">
        <f t="shared" ref="Q12:Q13" si="11">SUM(F12:N12)</f>
        <v>0</v>
      </c>
      <c r="R12" s="27"/>
      <c r="S12" s="28"/>
      <c r="T12" s="29"/>
      <c r="U12" s="30">
        <f t="shared" si="2"/>
        <v>0</v>
      </c>
      <c r="V12" s="31"/>
      <c r="W12" s="32">
        <f t="shared" si="3"/>
        <v>0</v>
      </c>
      <c r="X12" s="19"/>
      <c r="Y12" s="6"/>
      <c r="Z12" s="6"/>
      <c r="AA12" s="6"/>
      <c r="AB12" s="6"/>
    </row>
    <row r="13" spans="1:28" ht="29.1" customHeight="1" thickBot="1" x14ac:dyDescent="0.4">
      <c r="A13" s="152"/>
      <c r="B13" s="152" t="str">
        <f t="shared" si="8"/>
        <v>NO</v>
      </c>
      <c r="C13" s="161"/>
      <c r="D13" s="275"/>
      <c r="E13" s="161"/>
      <c r="F13" s="23"/>
      <c r="G13" s="23"/>
      <c r="H13" s="23"/>
      <c r="I13" s="23"/>
      <c r="J13" s="23"/>
      <c r="K13" s="144"/>
      <c r="L13" s="144"/>
      <c r="M13" s="144"/>
      <c r="N13" s="24"/>
      <c r="O13" s="25">
        <f t="shared" si="9"/>
        <v>0</v>
      </c>
      <c r="P13" s="26">
        <f t="shared" si="10"/>
        <v>0</v>
      </c>
      <c r="Q13" s="147">
        <f t="shared" si="11"/>
        <v>0</v>
      </c>
      <c r="R13" s="27"/>
      <c r="S13" s="28"/>
      <c r="T13" s="29"/>
      <c r="U13" s="30">
        <f t="shared" si="2"/>
        <v>0</v>
      </c>
      <c r="V13" s="31"/>
      <c r="W13" s="32">
        <f t="shared" si="3"/>
        <v>0</v>
      </c>
      <c r="X13" s="19"/>
      <c r="Y13" s="6"/>
      <c r="Z13" s="6"/>
      <c r="AA13" s="6"/>
      <c r="AB13" s="6"/>
    </row>
    <row r="14" spans="1:28" ht="29.1" customHeight="1" thickBot="1" x14ac:dyDescent="0.4">
      <c r="A14" s="152"/>
      <c r="B14" s="152" t="str">
        <f t="shared" ref="B14" si="12">IF(P14&lt;2,"NO","SI")</f>
        <v>NO</v>
      </c>
      <c r="C14" s="161"/>
      <c r="D14" s="275"/>
      <c r="E14" s="161"/>
      <c r="F14" s="23"/>
      <c r="G14" s="23"/>
      <c r="H14" s="23"/>
      <c r="I14" s="23"/>
      <c r="J14" s="23"/>
      <c r="K14" s="144"/>
      <c r="L14" s="144"/>
      <c r="M14" s="144"/>
      <c r="N14" s="24"/>
      <c r="O14" s="25">
        <f t="shared" ref="O14" si="13">IF(P14=9,SUM(F14:N14)-SMALL(F14:N14,1)-SMALL(F14:N14,2),IF(P14=8,SUM(F14:N14)-SMALL(F14:N14,1),SUM(F14:N14)))</f>
        <v>0</v>
      </c>
      <c r="P14" s="26">
        <f t="shared" ref="P14" si="14">COUNTA(F14:N14)</f>
        <v>0</v>
      </c>
      <c r="Q14" s="147">
        <f t="shared" ref="Q14" si="15">SUM(F14:N14)</f>
        <v>0</v>
      </c>
      <c r="R14" s="27"/>
      <c r="S14" s="28">
        <v>1843</v>
      </c>
      <c r="T14" s="29" t="s">
        <v>27</v>
      </c>
      <c r="U14" s="30">
        <f t="shared" si="2"/>
        <v>0</v>
      </c>
      <c r="V14" s="31"/>
      <c r="W14" s="32">
        <f t="shared" si="3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52"/>
      <c r="B15" s="152" t="str">
        <f t="shared" ref="B15:B50" si="16">IF(P15&lt;2,"NO","SI")</f>
        <v>NO</v>
      </c>
      <c r="C15" s="161"/>
      <c r="D15" s="275"/>
      <c r="E15" s="161"/>
      <c r="F15" s="23"/>
      <c r="G15" s="23"/>
      <c r="H15" s="23"/>
      <c r="I15" s="23"/>
      <c r="J15" s="23"/>
      <c r="K15" s="144"/>
      <c r="L15" s="144"/>
      <c r="M15" s="144"/>
      <c r="N15" s="24"/>
      <c r="O15" s="25">
        <f t="shared" ref="O15:O50" si="17">IF(P15=9,SUM(F15:N15)-SMALL(F15:N15,1)-SMALL(F15:N15,2),IF(P15=8,SUM(F15:N15)-SMALL(F15:N15,1),SUM(F15:N15)))</f>
        <v>0</v>
      </c>
      <c r="P15" s="26">
        <f t="shared" ref="P15:P50" si="18">COUNTA(F15:N15)</f>
        <v>0</v>
      </c>
      <c r="Q15" s="147">
        <f t="shared" ref="Q15:Q50" si="19">SUM(F15:N15)</f>
        <v>0</v>
      </c>
      <c r="R15" s="27"/>
      <c r="S15" s="28">
        <v>1317</v>
      </c>
      <c r="T15" s="29" t="s">
        <v>28</v>
      </c>
      <c r="U15" s="30">
        <f t="shared" si="2"/>
        <v>0</v>
      </c>
      <c r="V15" s="31"/>
      <c r="W15" s="32">
        <f t="shared" si="3"/>
        <v>0</v>
      </c>
      <c r="X15" s="19"/>
      <c r="Y15" s="6"/>
      <c r="Z15" s="6"/>
      <c r="AA15" s="6"/>
      <c r="AB15" s="6"/>
    </row>
    <row r="16" spans="1:28" ht="29.1" customHeight="1" thickBot="1" x14ac:dyDescent="0.4">
      <c r="A16" s="152"/>
      <c r="B16" s="152" t="str">
        <f t="shared" si="16"/>
        <v>NO</v>
      </c>
      <c r="C16" s="161"/>
      <c r="D16" s="275"/>
      <c r="E16" s="161"/>
      <c r="F16" s="23"/>
      <c r="G16" s="23"/>
      <c r="H16" s="23"/>
      <c r="I16" s="23"/>
      <c r="J16" s="23"/>
      <c r="K16" s="144"/>
      <c r="L16" s="144"/>
      <c r="M16" s="144"/>
      <c r="N16" s="24"/>
      <c r="O16" s="25">
        <f t="shared" si="17"/>
        <v>0</v>
      </c>
      <c r="P16" s="26">
        <f t="shared" si="18"/>
        <v>0</v>
      </c>
      <c r="Q16" s="147">
        <f t="shared" si="19"/>
        <v>0</v>
      </c>
      <c r="R16" s="27"/>
      <c r="S16" s="28"/>
      <c r="T16" s="29"/>
      <c r="U16" s="30">
        <f t="shared" si="2"/>
        <v>0</v>
      </c>
      <c r="V16" s="31"/>
      <c r="W16" s="32">
        <f t="shared" si="3"/>
        <v>0</v>
      </c>
      <c r="X16" s="19"/>
      <c r="Y16" s="6"/>
      <c r="Z16" s="6"/>
      <c r="AA16" s="6"/>
      <c r="AB16" s="6"/>
    </row>
    <row r="17" spans="1:28" ht="29.1" customHeight="1" thickBot="1" x14ac:dyDescent="0.4">
      <c r="A17" s="152"/>
      <c r="B17" s="152" t="str">
        <f t="shared" si="16"/>
        <v>NO</v>
      </c>
      <c r="C17" s="161"/>
      <c r="D17" s="275"/>
      <c r="E17" s="161"/>
      <c r="F17" s="23"/>
      <c r="G17" s="23"/>
      <c r="H17" s="23"/>
      <c r="I17" s="23"/>
      <c r="J17" s="23"/>
      <c r="K17" s="144"/>
      <c r="L17" s="144"/>
      <c r="M17" s="144"/>
      <c r="N17" s="24"/>
      <c r="O17" s="25">
        <f t="shared" si="17"/>
        <v>0</v>
      </c>
      <c r="P17" s="26">
        <f t="shared" si="18"/>
        <v>0</v>
      </c>
      <c r="Q17" s="147">
        <f t="shared" si="19"/>
        <v>0</v>
      </c>
      <c r="R17" s="27"/>
      <c r="S17" s="28">
        <v>2521</v>
      </c>
      <c r="T17" s="29" t="s">
        <v>170</v>
      </c>
      <c r="U17" s="30">
        <f t="shared" si="2"/>
        <v>0</v>
      </c>
      <c r="V17" s="31"/>
      <c r="W17" s="32">
        <f t="shared" si="3"/>
        <v>0</v>
      </c>
      <c r="X17" s="19"/>
      <c r="Y17" s="6"/>
      <c r="Z17" s="6"/>
      <c r="AA17" s="6"/>
      <c r="AB17" s="6"/>
    </row>
    <row r="18" spans="1:28" ht="29.1" customHeight="1" thickBot="1" x14ac:dyDescent="0.4">
      <c r="A18" s="152"/>
      <c r="B18" s="152" t="str">
        <f t="shared" si="16"/>
        <v>NO</v>
      </c>
      <c r="C18" s="161"/>
      <c r="D18" s="275"/>
      <c r="E18" s="161"/>
      <c r="F18" s="23"/>
      <c r="G18" s="23"/>
      <c r="H18" s="23"/>
      <c r="I18" s="23"/>
      <c r="J18" s="23"/>
      <c r="K18" s="144"/>
      <c r="L18" s="144"/>
      <c r="M18" s="144"/>
      <c r="N18" s="24"/>
      <c r="O18" s="25">
        <f t="shared" si="17"/>
        <v>0</v>
      </c>
      <c r="P18" s="26">
        <f t="shared" si="18"/>
        <v>0</v>
      </c>
      <c r="Q18" s="147">
        <f t="shared" si="19"/>
        <v>0</v>
      </c>
      <c r="R18" s="27"/>
      <c r="S18" s="28">
        <v>2144</v>
      </c>
      <c r="T18" s="145" t="s">
        <v>107</v>
      </c>
      <c r="U18" s="30">
        <f t="shared" si="2"/>
        <v>36</v>
      </c>
      <c r="V18" s="31"/>
      <c r="W18" s="32">
        <f t="shared" si="3"/>
        <v>36</v>
      </c>
      <c r="X18" s="19"/>
      <c r="Y18" s="6"/>
      <c r="Z18" s="6"/>
      <c r="AA18" s="6"/>
      <c r="AB18" s="6"/>
    </row>
    <row r="19" spans="1:28" ht="29.1" customHeight="1" thickBot="1" x14ac:dyDescent="0.4">
      <c r="A19" s="152"/>
      <c r="B19" s="152" t="str">
        <f t="shared" si="16"/>
        <v>NO</v>
      </c>
      <c r="C19" s="161"/>
      <c r="D19" s="275"/>
      <c r="E19" s="161"/>
      <c r="F19" s="23"/>
      <c r="G19" s="23"/>
      <c r="H19" s="23"/>
      <c r="I19" s="23"/>
      <c r="J19" s="23"/>
      <c r="K19" s="144"/>
      <c r="L19" s="144"/>
      <c r="M19" s="144"/>
      <c r="N19" s="24"/>
      <c r="O19" s="25">
        <f t="shared" si="17"/>
        <v>0</v>
      </c>
      <c r="P19" s="26">
        <f t="shared" si="18"/>
        <v>0</v>
      </c>
      <c r="Q19" s="147">
        <f t="shared" si="19"/>
        <v>0</v>
      </c>
      <c r="R19" s="27"/>
      <c r="S19" s="28"/>
      <c r="T19" s="29"/>
      <c r="U19" s="30">
        <f t="shared" si="2"/>
        <v>0</v>
      </c>
      <c r="V19" s="31"/>
      <c r="W19" s="32">
        <f t="shared" si="3"/>
        <v>0</v>
      </c>
      <c r="X19" s="19"/>
      <c r="Y19" s="6"/>
      <c r="Z19" s="6"/>
      <c r="AA19" s="6"/>
      <c r="AB19" s="6"/>
    </row>
    <row r="20" spans="1:28" ht="29.1" customHeight="1" thickBot="1" x14ac:dyDescent="0.4">
      <c r="A20" s="152"/>
      <c r="B20" s="152" t="str">
        <f t="shared" si="16"/>
        <v>NO</v>
      </c>
      <c r="C20" s="161"/>
      <c r="D20" s="275"/>
      <c r="E20" s="161"/>
      <c r="F20" s="23"/>
      <c r="G20" s="23"/>
      <c r="H20" s="23"/>
      <c r="I20" s="23"/>
      <c r="J20" s="23"/>
      <c r="K20" s="144"/>
      <c r="L20" s="144"/>
      <c r="M20" s="144"/>
      <c r="N20" s="24"/>
      <c r="O20" s="25">
        <f t="shared" si="17"/>
        <v>0</v>
      </c>
      <c r="P20" s="26">
        <f t="shared" si="18"/>
        <v>0</v>
      </c>
      <c r="Q20" s="147">
        <f t="shared" si="19"/>
        <v>0</v>
      </c>
      <c r="R20" s="27"/>
      <c r="S20" s="28">
        <v>1298</v>
      </c>
      <c r="T20" s="29" t="s">
        <v>35</v>
      </c>
      <c r="U20" s="30">
        <f t="shared" si="2"/>
        <v>0</v>
      </c>
      <c r="V20" s="31"/>
      <c r="W20" s="32">
        <f t="shared" si="3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52"/>
      <c r="B21" s="152" t="str">
        <f t="shared" si="16"/>
        <v>NO</v>
      </c>
      <c r="C21" s="161"/>
      <c r="D21" s="275"/>
      <c r="E21" s="161"/>
      <c r="F21" s="23"/>
      <c r="G21" s="23"/>
      <c r="H21" s="23"/>
      <c r="I21" s="23"/>
      <c r="J21" s="23"/>
      <c r="K21" s="144"/>
      <c r="L21" s="144"/>
      <c r="M21" s="144"/>
      <c r="N21" s="24"/>
      <c r="O21" s="25">
        <f t="shared" si="17"/>
        <v>0</v>
      </c>
      <c r="P21" s="26">
        <f t="shared" si="18"/>
        <v>0</v>
      </c>
      <c r="Q21" s="147">
        <f t="shared" si="19"/>
        <v>0</v>
      </c>
      <c r="R21" s="27"/>
      <c r="S21" s="28">
        <v>2271</v>
      </c>
      <c r="T21" s="29" t="s">
        <v>120</v>
      </c>
      <c r="U21" s="30">
        <f t="shared" si="2"/>
        <v>0</v>
      </c>
      <c r="V21" s="31"/>
      <c r="W21" s="32">
        <f t="shared" si="3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52"/>
      <c r="B22" s="152" t="str">
        <f t="shared" si="16"/>
        <v>NO</v>
      </c>
      <c r="C22" s="161"/>
      <c r="D22" s="275"/>
      <c r="E22" s="161"/>
      <c r="F22" s="23"/>
      <c r="G22" s="23"/>
      <c r="H22" s="23"/>
      <c r="I22" s="23"/>
      <c r="J22" s="23"/>
      <c r="K22" s="144"/>
      <c r="L22" s="144"/>
      <c r="M22" s="144"/>
      <c r="N22" s="24"/>
      <c r="O22" s="25">
        <f t="shared" si="17"/>
        <v>0</v>
      </c>
      <c r="P22" s="26">
        <f t="shared" si="18"/>
        <v>0</v>
      </c>
      <c r="Q22" s="147">
        <f t="shared" si="19"/>
        <v>0</v>
      </c>
      <c r="R22" s="27"/>
      <c r="S22" s="28">
        <v>2186</v>
      </c>
      <c r="T22" s="29" t="s">
        <v>122</v>
      </c>
      <c r="U22" s="30">
        <f t="shared" si="2"/>
        <v>0</v>
      </c>
      <c r="V22" s="31"/>
      <c r="W22" s="32">
        <f t="shared" si="3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52"/>
      <c r="B23" s="152" t="str">
        <f t="shared" si="16"/>
        <v>NO</v>
      </c>
      <c r="C23" s="21"/>
      <c r="D23" s="264"/>
      <c r="E23" s="21"/>
      <c r="F23" s="23"/>
      <c r="G23" s="23"/>
      <c r="H23" s="23"/>
      <c r="I23" s="23"/>
      <c r="J23" s="23"/>
      <c r="K23" s="144"/>
      <c r="L23" s="144"/>
      <c r="M23" s="144"/>
      <c r="N23" s="24"/>
      <c r="O23" s="25">
        <f t="shared" si="17"/>
        <v>0</v>
      </c>
      <c r="P23" s="26">
        <f t="shared" si="18"/>
        <v>0</v>
      </c>
      <c r="Q23" s="147">
        <f t="shared" si="19"/>
        <v>0</v>
      </c>
      <c r="R23" s="27"/>
      <c r="S23" s="28">
        <v>1756</v>
      </c>
      <c r="T23" s="29" t="s">
        <v>37</v>
      </c>
      <c r="U23" s="30">
        <f t="shared" si="2"/>
        <v>0</v>
      </c>
      <c r="V23" s="31"/>
      <c r="W23" s="32">
        <f t="shared" si="3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52"/>
      <c r="B24" s="152" t="str">
        <f t="shared" si="16"/>
        <v>NO</v>
      </c>
      <c r="C24" s="21"/>
      <c r="D24" s="264"/>
      <c r="E24" s="21"/>
      <c r="F24" s="23"/>
      <c r="G24" s="23"/>
      <c r="H24" s="23"/>
      <c r="I24" s="23"/>
      <c r="J24" s="23"/>
      <c r="K24" s="144"/>
      <c r="L24" s="144"/>
      <c r="M24" s="144"/>
      <c r="N24" s="24"/>
      <c r="O24" s="25">
        <f t="shared" si="17"/>
        <v>0</v>
      </c>
      <c r="P24" s="26">
        <f t="shared" si="18"/>
        <v>0</v>
      </c>
      <c r="Q24" s="147">
        <f t="shared" si="19"/>
        <v>0</v>
      </c>
      <c r="R24" s="27"/>
      <c r="S24" s="28">
        <v>1177</v>
      </c>
      <c r="T24" s="29" t="s">
        <v>38</v>
      </c>
      <c r="U24" s="30">
        <f t="shared" si="2"/>
        <v>0</v>
      </c>
      <c r="V24" s="31"/>
      <c r="W24" s="32">
        <f t="shared" si="3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52"/>
      <c r="B25" s="152" t="str">
        <f t="shared" si="16"/>
        <v>NO</v>
      </c>
      <c r="C25" s="21"/>
      <c r="D25" s="264"/>
      <c r="E25" s="21"/>
      <c r="F25" s="23"/>
      <c r="G25" s="23"/>
      <c r="H25" s="23"/>
      <c r="I25" s="23"/>
      <c r="J25" s="138"/>
      <c r="K25" s="146"/>
      <c r="L25" s="146"/>
      <c r="M25" s="146"/>
      <c r="N25" s="139"/>
      <c r="O25" s="25">
        <f t="shared" si="17"/>
        <v>0</v>
      </c>
      <c r="P25" s="26">
        <f t="shared" si="18"/>
        <v>0</v>
      </c>
      <c r="Q25" s="147">
        <f t="shared" si="19"/>
        <v>0</v>
      </c>
      <c r="R25" s="27"/>
      <c r="S25" s="28">
        <v>1266</v>
      </c>
      <c r="T25" s="29" t="s">
        <v>39</v>
      </c>
      <c r="U25" s="30">
        <f t="shared" si="2"/>
        <v>0</v>
      </c>
      <c r="V25" s="31"/>
      <c r="W25" s="32">
        <f t="shared" si="3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52"/>
      <c r="B26" s="152" t="str">
        <f t="shared" si="16"/>
        <v>NO</v>
      </c>
      <c r="C26" s="21"/>
      <c r="D26" s="264"/>
      <c r="E26" s="34"/>
      <c r="F26" s="23"/>
      <c r="G26" s="23"/>
      <c r="H26" s="23"/>
      <c r="I26" s="23"/>
      <c r="J26" s="23"/>
      <c r="K26" s="144"/>
      <c r="L26" s="144"/>
      <c r="M26" s="144"/>
      <c r="N26" s="24"/>
      <c r="O26" s="25">
        <f t="shared" si="17"/>
        <v>0</v>
      </c>
      <c r="P26" s="26">
        <f t="shared" si="18"/>
        <v>0</v>
      </c>
      <c r="Q26" s="147">
        <f t="shared" si="19"/>
        <v>0</v>
      </c>
      <c r="R26" s="27"/>
      <c r="S26" s="28">
        <v>1757</v>
      </c>
      <c r="T26" s="29" t="s">
        <v>40</v>
      </c>
      <c r="U26" s="30">
        <f t="shared" si="2"/>
        <v>0</v>
      </c>
      <c r="V26" s="31"/>
      <c r="W26" s="32">
        <f t="shared" si="3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52"/>
      <c r="B27" s="152" t="str">
        <f t="shared" si="16"/>
        <v>NO</v>
      </c>
      <c r="C27" s="21"/>
      <c r="D27" s="264"/>
      <c r="E27" s="34"/>
      <c r="F27" s="23"/>
      <c r="G27" s="23"/>
      <c r="H27" s="23"/>
      <c r="I27" s="23"/>
      <c r="J27" s="23"/>
      <c r="K27" s="144"/>
      <c r="L27" s="144"/>
      <c r="M27" s="144"/>
      <c r="N27" s="24"/>
      <c r="O27" s="25">
        <f t="shared" si="17"/>
        <v>0</v>
      </c>
      <c r="P27" s="26">
        <f t="shared" si="18"/>
        <v>0</v>
      </c>
      <c r="Q27" s="147">
        <f t="shared" si="19"/>
        <v>0</v>
      </c>
      <c r="R27" s="27"/>
      <c r="S27" s="28">
        <v>1760</v>
      </c>
      <c r="T27" s="29" t="s">
        <v>41</v>
      </c>
      <c r="U27" s="30">
        <f t="shared" si="2"/>
        <v>0</v>
      </c>
      <c r="V27" s="31"/>
      <c r="W27" s="32">
        <f t="shared" si="3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2"/>
      <c r="B28" s="152" t="str">
        <f t="shared" si="16"/>
        <v>NO</v>
      </c>
      <c r="C28" s="21"/>
      <c r="D28" s="264"/>
      <c r="E28" s="34"/>
      <c r="F28" s="23"/>
      <c r="G28" s="23"/>
      <c r="H28" s="23"/>
      <c r="I28" s="23"/>
      <c r="J28" s="23"/>
      <c r="K28" s="144"/>
      <c r="L28" s="144"/>
      <c r="M28" s="144"/>
      <c r="N28" s="24"/>
      <c r="O28" s="25">
        <f t="shared" si="17"/>
        <v>0</v>
      </c>
      <c r="P28" s="26">
        <f t="shared" si="18"/>
        <v>0</v>
      </c>
      <c r="Q28" s="147">
        <f t="shared" si="19"/>
        <v>0</v>
      </c>
      <c r="R28" s="27"/>
      <c r="S28" s="28">
        <v>1174</v>
      </c>
      <c r="T28" s="29" t="s">
        <v>121</v>
      </c>
      <c r="U28" s="30">
        <f t="shared" si="2"/>
        <v>0</v>
      </c>
      <c r="V28" s="31"/>
      <c r="W28" s="32">
        <f t="shared" si="3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52"/>
      <c r="B29" s="152" t="str">
        <f t="shared" si="16"/>
        <v>NO</v>
      </c>
      <c r="C29" s="21"/>
      <c r="D29" s="264"/>
      <c r="E29" s="34"/>
      <c r="F29" s="23"/>
      <c r="G29" s="23"/>
      <c r="H29" s="23"/>
      <c r="I29" s="23"/>
      <c r="J29" s="23"/>
      <c r="K29" s="144"/>
      <c r="L29" s="144"/>
      <c r="M29" s="144"/>
      <c r="N29" s="24"/>
      <c r="O29" s="25">
        <f t="shared" si="17"/>
        <v>0</v>
      </c>
      <c r="P29" s="26">
        <f t="shared" si="18"/>
        <v>0</v>
      </c>
      <c r="Q29" s="147">
        <f t="shared" si="19"/>
        <v>0</v>
      </c>
      <c r="R29" s="27"/>
      <c r="S29" s="28">
        <v>1731</v>
      </c>
      <c r="T29" s="29" t="s">
        <v>43</v>
      </c>
      <c r="U29" s="30">
        <f t="shared" si="2"/>
        <v>0</v>
      </c>
      <c r="V29" s="31"/>
      <c r="W29" s="32">
        <f t="shared" si="3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2"/>
      <c r="B30" s="152" t="str">
        <f t="shared" si="16"/>
        <v>NO</v>
      </c>
      <c r="C30" s="21"/>
      <c r="D30" s="264"/>
      <c r="E30" s="34"/>
      <c r="F30" s="23"/>
      <c r="G30" s="23"/>
      <c r="H30" s="23"/>
      <c r="I30" s="23"/>
      <c r="J30" s="23"/>
      <c r="K30" s="144"/>
      <c r="L30" s="144"/>
      <c r="M30" s="144"/>
      <c r="N30" s="24"/>
      <c r="O30" s="25">
        <f t="shared" si="17"/>
        <v>0</v>
      </c>
      <c r="P30" s="26">
        <f t="shared" si="18"/>
        <v>0</v>
      </c>
      <c r="Q30" s="147">
        <f t="shared" si="19"/>
        <v>0</v>
      </c>
      <c r="R30" s="27"/>
      <c r="S30" s="28">
        <v>1773</v>
      </c>
      <c r="T30" s="29" t="s">
        <v>71</v>
      </c>
      <c r="U30" s="30">
        <f t="shared" si="2"/>
        <v>0</v>
      </c>
      <c r="V30" s="31"/>
      <c r="W30" s="32">
        <f t="shared" si="3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52"/>
      <c r="B31" s="152" t="str">
        <f t="shared" si="16"/>
        <v>NO</v>
      </c>
      <c r="C31" s="21"/>
      <c r="D31" s="264"/>
      <c r="E31" s="21"/>
      <c r="F31" s="23"/>
      <c r="G31" s="23"/>
      <c r="H31" s="23"/>
      <c r="I31" s="23"/>
      <c r="J31" s="23"/>
      <c r="K31" s="144"/>
      <c r="L31" s="144"/>
      <c r="M31" s="144"/>
      <c r="N31" s="24"/>
      <c r="O31" s="25">
        <f t="shared" si="17"/>
        <v>0</v>
      </c>
      <c r="P31" s="26">
        <f t="shared" si="18"/>
        <v>0</v>
      </c>
      <c r="Q31" s="147">
        <f t="shared" si="19"/>
        <v>0</v>
      </c>
      <c r="R31" s="27"/>
      <c r="S31" s="28">
        <v>1347</v>
      </c>
      <c r="T31" s="29" t="s">
        <v>45</v>
      </c>
      <c r="U31" s="30">
        <f t="shared" si="2"/>
        <v>0</v>
      </c>
      <c r="V31" s="31"/>
      <c r="W31" s="32">
        <f t="shared" si="3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2"/>
      <c r="B32" s="152" t="str">
        <f t="shared" si="16"/>
        <v>NO</v>
      </c>
      <c r="C32" s="21"/>
      <c r="D32" s="264"/>
      <c r="E32" s="21"/>
      <c r="F32" s="23"/>
      <c r="G32" s="23"/>
      <c r="H32" s="23"/>
      <c r="I32" s="23"/>
      <c r="J32" s="23"/>
      <c r="K32" s="144"/>
      <c r="L32" s="144"/>
      <c r="M32" s="144"/>
      <c r="N32" s="24"/>
      <c r="O32" s="25">
        <f t="shared" si="17"/>
        <v>0</v>
      </c>
      <c r="P32" s="26">
        <f t="shared" si="18"/>
        <v>0</v>
      </c>
      <c r="Q32" s="147">
        <f t="shared" si="19"/>
        <v>0</v>
      </c>
      <c r="R32" s="27"/>
      <c r="S32" s="28">
        <v>1889</v>
      </c>
      <c r="T32" s="29" t="s">
        <v>115</v>
      </c>
      <c r="U32" s="30">
        <f t="shared" si="2"/>
        <v>0</v>
      </c>
      <c r="V32" s="31"/>
      <c r="W32" s="32">
        <f t="shared" si="3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2"/>
      <c r="B33" s="152" t="str">
        <f t="shared" si="16"/>
        <v>NO</v>
      </c>
      <c r="C33" s="21"/>
      <c r="D33" s="264"/>
      <c r="E33" s="21"/>
      <c r="F33" s="23"/>
      <c r="G33" s="23"/>
      <c r="H33" s="23"/>
      <c r="I33" s="23"/>
      <c r="J33" s="23"/>
      <c r="K33" s="144"/>
      <c r="L33" s="144"/>
      <c r="M33" s="144"/>
      <c r="N33" s="24"/>
      <c r="O33" s="25">
        <f t="shared" si="17"/>
        <v>0</v>
      </c>
      <c r="P33" s="26">
        <f t="shared" si="18"/>
        <v>0</v>
      </c>
      <c r="Q33" s="147">
        <f t="shared" si="19"/>
        <v>0</v>
      </c>
      <c r="R33" s="27"/>
      <c r="S33" s="28">
        <v>1883</v>
      </c>
      <c r="T33" s="29" t="s">
        <v>47</v>
      </c>
      <c r="U33" s="30">
        <f t="shared" si="2"/>
        <v>0</v>
      </c>
      <c r="V33" s="31"/>
      <c r="W33" s="32">
        <f t="shared" si="3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2"/>
      <c r="B34" s="152" t="str">
        <f t="shared" si="16"/>
        <v>NO</v>
      </c>
      <c r="C34" s="21"/>
      <c r="D34" s="264"/>
      <c r="E34" s="21"/>
      <c r="F34" s="23"/>
      <c r="G34" s="23"/>
      <c r="H34" s="23"/>
      <c r="I34" s="23"/>
      <c r="J34" s="23"/>
      <c r="K34" s="144"/>
      <c r="L34" s="144"/>
      <c r="M34" s="144"/>
      <c r="N34" s="24"/>
      <c r="O34" s="25">
        <f t="shared" si="17"/>
        <v>0</v>
      </c>
      <c r="P34" s="26">
        <f t="shared" si="18"/>
        <v>0</v>
      </c>
      <c r="Q34" s="147">
        <f t="shared" si="19"/>
        <v>0</v>
      </c>
      <c r="R34" s="27"/>
      <c r="S34" s="28">
        <v>2072</v>
      </c>
      <c r="T34" s="29" t="s">
        <v>109</v>
      </c>
      <c r="U34" s="30">
        <f t="shared" si="2"/>
        <v>0</v>
      </c>
      <c r="V34" s="31"/>
      <c r="W34" s="32">
        <f t="shared" si="3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52"/>
      <c r="B35" s="152" t="str">
        <f t="shared" si="16"/>
        <v>NO</v>
      </c>
      <c r="C35" s="21"/>
      <c r="D35" s="264"/>
      <c r="E35" s="21"/>
      <c r="F35" s="23"/>
      <c r="G35" s="23"/>
      <c r="H35" s="23"/>
      <c r="I35" s="23"/>
      <c r="J35" s="23"/>
      <c r="K35" s="144"/>
      <c r="L35" s="144"/>
      <c r="M35" s="144"/>
      <c r="N35" s="24"/>
      <c r="O35" s="25">
        <f t="shared" si="17"/>
        <v>0</v>
      </c>
      <c r="P35" s="26">
        <f t="shared" si="18"/>
        <v>0</v>
      </c>
      <c r="Q35" s="147">
        <f t="shared" si="19"/>
        <v>0</v>
      </c>
      <c r="R35" s="27"/>
      <c r="S35" s="28">
        <v>1615</v>
      </c>
      <c r="T35" s="29" t="s">
        <v>110</v>
      </c>
      <c r="U35" s="30">
        <f t="shared" si="2"/>
        <v>0</v>
      </c>
      <c r="V35" s="31"/>
      <c r="W35" s="32">
        <f t="shared" si="3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2"/>
      <c r="B36" s="152" t="str">
        <f t="shared" si="16"/>
        <v>NO</v>
      </c>
      <c r="C36" s="21"/>
      <c r="D36" s="264"/>
      <c r="E36" s="21"/>
      <c r="F36" s="23"/>
      <c r="G36" s="23"/>
      <c r="H36" s="23"/>
      <c r="I36" s="23"/>
      <c r="J36" s="23"/>
      <c r="K36" s="144"/>
      <c r="L36" s="144"/>
      <c r="M36" s="144"/>
      <c r="N36" s="24"/>
      <c r="O36" s="25">
        <f t="shared" si="17"/>
        <v>0</v>
      </c>
      <c r="P36" s="26">
        <f t="shared" si="18"/>
        <v>0</v>
      </c>
      <c r="Q36" s="147">
        <f t="shared" si="19"/>
        <v>0</v>
      </c>
      <c r="R36" s="27"/>
      <c r="S36" s="28">
        <v>48</v>
      </c>
      <c r="T36" s="29" t="s">
        <v>111</v>
      </c>
      <c r="U36" s="30">
        <f t="shared" si="2"/>
        <v>0</v>
      </c>
      <c r="V36" s="31"/>
      <c r="W36" s="32">
        <f t="shared" si="3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2"/>
      <c r="B37" s="152" t="str">
        <f t="shared" si="16"/>
        <v>NO</v>
      </c>
      <c r="C37" s="21"/>
      <c r="D37" s="264"/>
      <c r="E37" s="21"/>
      <c r="F37" s="23"/>
      <c r="G37" s="23"/>
      <c r="H37" s="23"/>
      <c r="I37" s="23"/>
      <c r="J37" s="23"/>
      <c r="K37" s="144"/>
      <c r="L37" s="144"/>
      <c r="M37" s="144"/>
      <c r="N37" s="24"/>
      <c r="O37" s="25">
        <f t="shared" si="17"/>
        <v>0</v>
      </c>
      <c r="P37" s="26">
        <f t="shared" si="18"/>
        <v>0</v>
      </c>
      <c r="Q37" s="147">
        <f t="shared" si="19"/>
        <v>0</v>
      </c>
      <c r="R37" s="27"/>
      <c r="S37" s="28">
        <v>1353</v>
      </c>
      <c r="T37" s="29" t="s">
        <v>112</v>
      </c>
      <c r="U37" s="30">
        <f t="shared" si="2"/>
        <v>0</v>
      </c>
      <c r="V37" s="31"/>
      <c r="W37" s="32">
        <f t="shared" si="3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2"/>
      <c r="B38" s="152" t="str">
        <f t="shared" si="16"/>
        <v>NO</v>
      </c>
      <c r="C38" s="21"/>
      <c r="D38" s="264"/>
      <c r="E38" s="21"/>
      <c r="F38" s="23"/>
      <c r="G38" s="23"/>
      <c r="H38" s="23"/>
      <c r="I38" s="23"/>
      <c r="J38" s="23"/>
      <c r="K38" s="144"/>
      <c r="L38" s="144"/>
      <c r="M38" s="144"/>
      <c r="N38" s="24"/>
      <c r="O38" s="25">
        <f t="shared" si="17"/>
        <v>0</v>
      </c>
      <c r="P38" s="26">
        <f t="shared" si="18"/>
        <v>0</v>
      </c>
      <c r="Q38" s="147">
        <f t="shared" si="19"/>
        <v>0</v>
      </c>
      <c r="R38" s="27"/>
      <c r="S38" s="28">
        <v>1665</v>
      </c>
      <c r="T38" s="29" t="s">
        <v>113</v>
      </c>
      <c r="U38" s="30">
        <f t="shared" si="2"/>
        <v>0</v>
      </c>
      <c r="V38" s="31"/>
      <c r="W38" s="32">
        <f t="shared" si="3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2"/>
      <c r="B39" s="152" t="str">
        <f t="shared" si="16"/>
        <v>NO</v>
      </c>
      <c r="C39" s="21"/>
      <c r="D39" s="264"/>
      <c r="E39" s="21"/>
      <c r="F39" s="23"/>
      <c r="G39" s="23"/>
      <c r="H39" s="23"/>
      <c r="I39" s="23"/>
      <c r="J39" s="23"/>
      <c r="K39" s="144"/>
      <c r="L39" s="144"/>
      <c r="M39" s="144"/>
      <c r="N39" s="24"/>
      <c r="O39" s="25">
        <f t="shared" si="17"/>
        <v>0</v>
      </c>
      <c r="P39" s="26">
        <f t="shared" si="18"/>
        <v>0</v>
      </c>
      <c r="Q39" s="147">
        <f t="shared" si="19"/>
        <v>0</v>
      </c>
      <c r="R39" s="27"/>
      <c r="S39" s="28">
        <v>2015</v>
      </c>
      <c r="T39" s="29" t="s">
        <v>163</v>
      </c>
      <c r="U39" s="30">
        <f t="shared" si="2"/>
        <v>0</v>
      </c>
      <c r="V39" s="31"/>
      <c r="W39" s="32">
        <f t="shared" si="3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2"/>
      <c r="B40" s="152" t="str">
        <f t="shared" si="16"/>
        <v>NO</v>
      </c>
      <c r="C40" s="21"/>
      <c r="D40" s="264"/>
      <c r="E40" s="21"/>
      <c r="F40" s="23"/>
      <c r="G40" s="23"/>
      <c r="H40" s="23"/>
      <c r="I40" s="23"/>
      <c r="J40" s="23"/>
      <c r="K40" s="144"/>
      <c r="L40" s="144"/>
      <c r="M40" s="144"/>
      <c r="N40" s="24"/>
      <c r="O40" s="25">
        <f t="shared" si="17"/>
        <v>0</v>
      </c>
      <c r="P40" s="26">
        <f t="shared" si="18"/>
        <v>0</v>
      </c>
      <c r="Q40" s="147">
        <f t="shared" si="19"/>
        <v>0</v>
      </c>
      <c r="R40" s="27"/>
      <c r="S40" s="28">
        <v>1886</v>
      </c>
      <c r="T40" s="29" t="s">
        <v>856</v>
      </c>
      <c r="U40" s="30">
        <f>SUMIF($D$3:$D$76,S40,$Q$3:$Q$76)</f>
        <v>24</v>
      </c>
      <c r="V40" s="31"/>
      <c r="W40" s="32">
        <f t="shared" si="3"/>
        <v>36</v>
      </c>
      <c r="X40" s="19"/>
      <c r="Y40" s="6"/>
      <c r="Z40" s="6"/>
      <c r="AA40" s="6"/>
      <c r="AB40" s="6"/>
    </row>
    <row r="41" spans="1:28" ht="29.1" customHeight="1" thickBot="1" x14ac:dyDescent="0.4">
      <c r="A41" s="152"/>
      <c r="B41" s="152" t="str">
        <f t="shared" si="16"/>
        <v>NO</v>
      </c>
      <c r="C41" s="21"/>
      <c r="D41" s="264"/>
      <c r="E41" s="21"/>
      <c r="F41" s="23"/>
      <c r="G41" s="23"/>
      <c r="H41" s="23"/>
      <c r="I41" s="23"/>
      <c r="J41" s="23"/>
      <c r="K41" s="144"/>
      <c r="L41" s="144"/>
      <c r="M41" s="144"/>
      <c r="N41" s="24"/>
      <c r="O41" s="25">
        <f t="shared" si="17"/>
        <v>0</v>
      </c>
      <c r="P41" s="26">
        <f t="shared" si="18"/>
        <v>0</v>
      </c>
      <c r="Q41" s="147">
        <f t="shared" si="19"/>
        <v>0</v>
      </c>
      <c r="R41" s="27"/>
      <c r="S41" s="28"/>
      <c r="T41" s="29"/>
      <c r="U41" s="30">
        <f t="shared" si="2"/>
        <v>0</v>
      </c>
      <c r="V41" s="31"/>
      <c r="W41" s="32">
        <f t="shared" si="3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2"/>
      <c r="B42" s="152" t="str">
        <f t="shared" si="16"/>
        <v>NO</v>
      </c>
      <c r="C42" s="21"/>
      <c r="D42" s="264"/>
      <c r="E42" s="21"/>
      <c r="F42" s="23"/>
      <c r="G42" s="23"/>
      <c r="H42" s="23"/>
      <c r="I42" s="23"/>
      <c r="J42" s="23"/>
      <c r="K42" s="144"/>
      <c r="L42" s="144"/>
      <c r="M42" s="144"/>
      <c r="N42" s="24"/>
      <c r="O42" s="25">
        <f t="shared" si="17"/>
        <v>0</v>
      </c>
      <c r="P42" s="26">
        <f t="shared" si="18"/>
        <v>0</v>
      </c>
      <c r="Q42" s="147">
        <f t="shared" si="19"/>
        <v>0</v>
      </c>
      <c r="R42" s="27"/>
      <c r="S42" s="28"/>
      <c r="T42" s="29"/>
      <c r="U42" s="30">
        <f t="shared" si="2"/>
        <v>0</v>
      </c>
      <c r="V42" s="31"/>
      <c r="W42" s="32">
        <f t="shared" si="3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2"/>
      <c r="B43" s="152" t="str">
        <f t="shared" si="16"/>
        <v>NO</v>
      </c>
      <c r="C43" s="21"/>
      <c r="D43" s="264"/>
      <c r="E43" s="21"/>
      <c r="F43" s="23"/>
      <c r="G43" s="23"/>
      <c r="H43" s="23"/>
      <c r="I43" s="23"/>
      <c r="J43" s="23"/>
      <c r="K43" s="144"/>
      <c r="L43" s="144"/>
      <c r="M43" s="144"/>
      <c r="N43" s="24"/>
      <c r="O43" s="25">
        <f t="shared" si="17"/>
        <v>0</v>
      </c>
      <c r="P43" s="26">
        <f t="shared" si="18"/>
        <v>0</v>
      </c>
      <c r="Q43" s="147">
        <f t="shared" si="19"/>
        <v>0</v>
      </c>
      <c r="R43" s="27"/>
      <c r="S43" s="28"/>
      <c r="T43" s="29"/>
      <c r="U43" s="30">
        <f t="shared" si="2"/>
        <v>0</v>
      </c>
      <c r="V43" s="31"/>
      <c r="W43" s="32">
        <f t="shared" si="3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2"/>
      <c r="B44" s="152" t="str">
        <f t="shared" si="16"/>
        <v>NO</v>
      </c>
      <c r="C44" s="21"/>
      <c r="D44" s="264"/>
      <c r="E44" s="21"/>
      <c r="F44" s="23"/>
      <c r="G44" s="23"/>
      <c r="H44" s="23"/>
      <c r="I44" s="23"/>
      <c r="J44" s="23"/>
      <c r="K44" s="144"/>
      <c r="L44" s="144"/>
      <c r="M44" s="144"/>
      <c r="N44" s="24"/>
      <c r="O44" s="25">
        <f t="shared" si="17"/>
        <v>0</v>
      </c>
      <c r="P44" s="26">
        <f t="shared" si="18"/>
        <v>0</v>
      </c>
      <c r="Q44" s="147">
        <f t="shared" si="19"/>
        <v>0</v>
      </c>
      <c r="R44" s="27"/>
      <c r="S44" s="28">
        <v>2199</v>
      </c>
      <c r="T44" s="145" t="s">
        <v>106</v>
      </c>
      <c r="U44" s="30">
        <f t="shared" si="2"/>
        <v>0</v>
      </c>
      <c r="V44" s="31"/>
      <c r="W44" s="32">
        <f t="shared" si="3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2"/>
      <c r="B45" s="152" t="str">
        <f t="shared" si="16"/>
        <v>NO</v>
      </c>
      <c r="C45" s="21"/>
      <c r="D45" s="264"/>
      <c r="E45" s="21"/>
      <c r="F45" s="23"/>
      <c r="G45" s="23"/>
      <c r="H45" s="23"/>
      <c r="I45" s="23"/>
      <c r="J45" s="23"/>
      <c r="K45" s="144"/>
      <c r="L45" s="144"/>
      <c r="M45" s="144"/>
      <c r="N45" s="24"/>
      <c r="O45" s="25">
        <f t="shared" si="17"/>
        <v>0</v>
      </c>
      <c r="P45" s="26">
        <f t="shared" si="18"/>
        <v>0</v>
      </c>
      <c r="Q45" s="147">
        <f t="shared" si="19"/>
        <v>0</v>
      </c>
      <c r="R45" s="27"/>
      <c r="S45" s="28">
        <v>1908</v>
      </c>
      <c r="T45" s="29" t="s">
        <v>55</v>
      </c>
      <c r="U45" s="30">
        <f t="shared" si="2"/>
        <v>0</v>
      </c>
      <c r="V45" s="31"/>
      <c r="W45" s="32">
        <f t="shared" si="3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2"/>
      <c r="B46" s="152" t="str">
        <f t="shared" si="16"/>
        <v>NO</v>
      </c>
      <c r="C46" s="21"/>
      <c r="D46" s="264"/>
      <c r="E46" s="21"/>
      <c r="F46" s="23"/>
      <c r="G46" s="23"/>
      <c r="H46" s="23"/>
      <c r="I46" s="23"/>
      <c r="J46" s="23"/>
      <c r="K46" s="144"/>
      <c r="L46" s="144"/>
      <c r="M46" s="144"/>
      <c r="N46" s="24"/>
      <c r="O46" s="25">
        <f t="shared" si="17"/>
        <v>0</v>
      </c>
      <c r="P46" s="26">
        <f t="shared" si="18"/>
        <v>0</v>
      </c>
      <c r="Q46" s="147">
        <f t="shared" si="19"/>
        <v>0</v>
      </c>
      <c r="R46" s="35"/>
      <c r="S46" s="28">
        <v>2057</v>
      </c>
      <c r="T46" s="29" t="s">
        <v>56</v>
      </c>
      <c r="U46" s="30">
        <f t="shared" si="2"/>
        <v>0</v>
      </c>
      <c r="V46" s="36"/>
      <c r="W46" s="32">
        <f t="shared" si="3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52"/>
      <c r="B47" s="152" t="str">
        <f t="shared" si="16"/>
        <v>NO</v>
      </c>
      <c r="C47" s="21"/>
      <c r="D47" s="264"/>
      <c r="E47" s="21"/>
      <c r="F47" s="23"/>
      <c r="G47" s="23"/>
      <c r="H47" s="23"/>
      <c r="I47" s="23"/>
      <c r="J47" s="23"/>
      <c r="K47" s="144"/>
      <c r="L47" s="144"/>
      <c r="M47" s="144"/>
      <c r="N47" s="24"/>
      <c r="O47" s="25">
        <f t="shared" si="17"/>
        <v>0</v>
      </c>
      <c r="P47" s="26">
        <f t="shared" si="18"/>
        <v>0</v>
      </c>
      <c r="Q47" s="147">
        <f t="shared" si="19"/>
        <v>0</v>
      </c>
      <c r="R47" s="35"/>
      <c r="S47" s="28">
        <v>2069</v>
      </c>
      <c r="T47" s="29" t="s">
        <v>57</v>
      </c>
      <c r="U47" s="30">
        <f t="shared" si="2"/>
        <v>0</v>
      </c>
      <c r="V47" s="37"/>
      <c r="W47" s="32">
        <f t="shared" si="3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2"/>
      <c r="B48" s="152" t="str">
        <f t="shared" si="16"/>
        <v>NO</v>
      </c>
      <c r="C48" s="21"/>
      <c r="D48" s="264"/>
      <c r="E48" s="21"/>
      <c r="F48" s="23"/>
      <c r="G48" s="23"/>
      <c r="H48" s="23"/>
      <c r="I48" s="23"/>
      <c r="J48" s="23"/>
      <c r="K48" s="144"/>
      <c r="L48" s="144"/>
      <c r="M48" s="144"/>
      <c r="N48" s="24"/>
      <c r="O48" s="25">
        <f t="shared" si="17"/>
        <v>0</v>
      </c>
      <c r="P48" s="26">
        <f t="shared" si="18"/>
        <v>0</v>
      </c>
      <c r="Q48" s="147">
        <f t="shared" si="19"/>
        <v>0</v>
      </c>
      <c r="R48" s="19"/>
      <c r="S48" s="28">
        <v>1887</v>
      </c>
      <c r="T48" s="29" t="s">
        <v>123</v>
      </c>
      <c r="U48" s="30">
        <f t="shared" si="2"/>
        <v>0</v>
      </c>
      <c r="V48" s="37"/>
      <c r="W48" s="32">
        <f t="shared" si="3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2"/>
      <c r="B49" s="152" t="str">
        <f t="shared" si="16"/>
        <v>NO</v>
      </c>
      <c r="C49" s="21"/>
      <c r="D49" s="264"/>
      <c r="E49" s="21"/>
      <c r="F49" s="23"/>
      <c r="G49" s="23"/>
      <c r="H49" s="23"/>
      <c r="I49" s="23"/>
      <c r="J49" s="23"/>
      <c r="K49" s="144"/>
      <c r="L49" s="144"/>
      <c r="M49" s="144"/>
      <c r="N49" s="24"/>
      <c r="O49" s="25">
        <f t="shared" si="17"/>
        <v>0</v>
      </c>
      <c r="P49" s="26">
        <f t="shared" si="18"/>
        <v>0</v>
      </c>
      <c r="Q49" s="147">
        <f t="shared" si="19"/>
        <v>0</v>
      </c>
      <c r="R49" s="19"/>
      <c r="S49" s="28">
        <v>2029</v>
      </c>
      <c r="T49" s="29" t="s">
        <v>59</v>
      </c>
      <c r="U49" s="30">
        <f t="shared" si="2"/>
        <v>0</v>
      </c>
      <c r="V49" s="6"/>
      <c r="W49" s="32">
        <f t="shared" si="3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52"/>
      <c r="B50" s="152" t="str">
        <f t="shared" si="16"/>
        <v>NO</v>
      </c>
      <c r="C50" s="21"/>
      <c r="D50" s="264"/>
      <c r="E50" s="21"/>
      <c r="F50" s="23"/>
      <c r="G50" s="23"/>
      <c r="H50" s="23"/>
      <c r="I50" s="23"/>
      <c r="J50" s="23"/>
      <c r="K50" s="144"/>
      <c r="L50" s="144"/>
      <c r="M50" s="144"/>
      <c r="N50" s="24"/>
      <c r="O50" s="25">
        <f t="shared" si="17"/>
        <v>0</v>
      </c>
      <c r="P50" s="26">
        <f t="shared" si="18"/>
        <v>0</v>
      </c>
      <c r="Q50" s="147">
        <f t="shared" si="19"/>
        <v>0</v>
      </c>
      <c r="R50" s="19"/>
      <c r="S50" s="28">
        <v>2027</v>
      </c>
      <c r="T50" s="29" t="s">
        <v>20</v>
      </c>
      <c r="U50" s="30">
        <f t="shared" si="2"/>
        <v>0</v>
      </c>
      <c r="V50" s="6"/>
      <c r="W50" s="32">
        <f t="shared" si="3"/>
        <v>0</v>
      </c>
      <c r="X50" s="6"/>
      <c r="Y50" s="6"/>
      <c r="Z50" s="6"/>
      <c r="AA50" s="6"/>
      <c r="AB50" s="6"/>
    </row>
    <row r="51" spans="1:28" ht="28.5" customHeight="1" thickBot="1" x14ac:dyDescent="0.4">
      <c r="A51" s="42"/>
      <c r="B51" s="42">
        <f>COUNTIF(B3:B50,"SI")</f>
        <v>8</v>
      </c>
      <c r="C51" s="42">
        <f>COUNTA(C3:C50)</f>
        <v>8</v>
      </c>
      <c r="D51" s="265"/>
      <c r="E51" s="42"/>
      <c r="F51" s="42">
        <f t="shared" ref="F51:N51" si="20">COUNTA(F3:F50)</f>
        <v>6</v>
      </c>
      <c r="G51" s="42">
        <f t="shared" si="20"/>
        <v>4</v>
      </c>
      <c r="H51" s="42">
        <f t="shared" si="20"/>
        <v>8</v>
      </c>
      <c r="I51" s="42">
        <f t="shared" si="20"/>
        <v>0</v>
      </c>
      <c r="J51" s="42">
        <f t="shared" si="20"/>
        <v>0</v>
      </c>
      <c r="K51" s="42">
        <f t="shared" si="20"/>
        <v>0</v>
      </c>
      <c r="L51" s="42">
        <f t="shared" si="20"/>
        <v>0</v>
      </c>
      <c r="M51" s="42">
        <f t="shared" si="20"/>
        <v>0</v>
      </c>
      <c r="N51" s="42">
        <f t="shared" si="20"/>
        <v>0</v>
      </c>
      <c r="O51" s="64">
        <f>SUM(O3:O50)</f>
        <v>216</v>
      </c>
      <c r="P51" s="46"/>
      <c r="Q51" s="65">
        <f>SUM(Q3:Q50)</f>
        <v>204</v>
      </c>
      <c r="R51" s="19"/>
      <c r="S51" s="28">
        <v>1862</v>
      </c>
      <c r="T51" s="29" t="s">
        <v>60</v>
      </c>
      <c r="U51" s="30">
        <f t="shared" si="2"/>
        <v>0</v>
      </c>
      <c r="V51" s="6"/>
      <c r="W51" s="32">
        <f t="shared" si="3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6"/>
      <c r="B52" s="66"/>
      <c r="C52" s="66"/>
      <c r="D52" s="266"/>
      <c r="E52" s="66"/>
      <c r="F52" s="67"/>
      <c r="G52" s="67"/>
      <c r="H52" s="66"/>
      <c r="I52" s="66"/>
      <c r="J52" s="66"/>
      <c r="K52" s="66"/>
      <c r="L52" s="66"/>
      <c r="M52" s="66"/>
      <c r="N52" s="66"/>
      <c r="O52" s="68"/>
      <c r="P52" s="6"/>
      <c r="Q52" s="69"/>
      <c r="R52" s="6"/>
      <c r="S52" s="28">
        <v>1132</v>
      </c>
      <c r="T52" s="29" t="s">
        <v>61</v>
      </c>
      <c r="U52" s="30">
        <f t="shared" si="2"/>
        <v>0</v>
      </c>
      <c r="V52" s="6"/>
      <c r="W52" s="32">
        <f t="shared" si="3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26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2"/>
        <v>0</v>
      </c>
      <c r="V53" s="6"/>
      <c r="W53" s="32">
        <f t="shared" si="3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267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161</v>
      </c>
      <c r="U54" s="30">
        <f t="shared" si="2"/>
        <v>24</v>
      </c>
      <c r="V54" s="6"/>
      <c r="W54" s="32">
        <f t="shared" si="3"/>
        <v>24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267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2"/>
        <v>0</v>
      </c>
      <c r="V55" s="6"/>
      <c r="W55" s="32">
        <f t="shared" si="3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26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2"/>
        <v>0</v>
      </c>
      <c r="V56" s="6"/>
      <c r="W56" s="32">
        <f t="shared" si="3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26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2"/>
        <v>0</v>
      </c>
      <c r="V57" s="6"/>
      <c r="W57" s="32">
        <f t="shared" si="3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267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2"/>
        <v>0</v>
      </c>
      <c r="V58" s="6"/>
      <c r="W58" s="32">
        <f t="shared" si="3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26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45" t="s">
        <v>118</v>
      </c>
      <c r="U59" s="30">
        <f t="shared" si="2"/>
        <v>0</v>
      </c>
      <c r="V59" s="6"/>
      <c r="W59" s="32">
        <f t="shared" si="3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26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2"/>
        <v>0</v>
      </c>
      <c r="V60" s="6"/>
      <c r="W60" s="32">
        <f t="shared" si="3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26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2"/>
        <v>0</v>
      </c>
      <c r="V61" s="6"/>
      <c r="W61" s="32">
        <f t="shared" si="3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26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45" t="s">
        <v>108</v>
      </c>
      <c r="U62" s="30">
        <f t="shared" si="2"/>
        <v>0</v>
      </c>
      <c r="V62" s="6"/>
      <c r="W62" s="32">
        <f t="shared" si="3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26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2612</v>
      </c>
      <c r="T63" s="29" t="s">
        <v>227</v>
      </c>
      <c r="U63" s="30">
        <f t="shared" si="2"/>
        <v>48</v>
      </c>
      <c r="V63" s="6"/>
      <c r="W63" s="32">
        <f t="shared" si="3"/>
        <v>48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26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2"/>
        <v>0</v>
      </c>
      <c r="V64" s="6"/>
      <c r="W64" s="32">
        <f t="shared" si="3"/>
        <v>0</v>
      </c>
      <c r="X64" s="6"/>
      <c r="Y64" s="6"/>
      <c r="Z64" s="6"/>
      <c r="AA64" s="6"/>
      <c r="AB64" s="6"/>
    </row>
    <row r="65" spans="1:28" ht="25.5" x14ac:dyDescent="0.35">
      <c r="A65" s="183"/>
      <c r="B65" s="6"/>
      <c r="C65" s="48"/>
      <c r="D65" s="26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50"/>
      <c r="P65" s="6"/>
      <c r="Q65" s="6"/>
      <c r="R65" s="6"/>
      <c r="S65" s="6"/>
      <c r="T65" s="6"/>
      <c r="U65" s="39">
        <f>SUM(U3:U64)</f>
        <v>204</v>
      </c>
      <c r="V65" s="6"/>
      <c r="W65" s="41">
        <f>SUM(W3:W64)</f>
        <v>216</v>
      </c>
      <c r="X65" s="6"/>
      <c r="Y65" s="6"/>
      <c r="Z65" s="6"/>
      <c r="AA65" s="6"/>
      <c r="AB65" s="6"/>
    </row>
    <row r="66" spans="1:28" ht="15.6" customHeight="1" x14ac:dyDescent="0.2">
      <c r="A66" s="187"/>
      <c r="B66" s="6"/>
      <c r="C66" s="51"/>
      <c r="D66" s="269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3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187"/>
      <c r="B67" s="6"/>
      <c r="C67" s="51"/>
      <c r="D67" s="269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187"/>
      <c r="B68" s="6"/>
      <c r="C68" s="51"/>
      <c r="D68" s="269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187"/>
      <c r="B69" s="6"/>
      <c r="C69" s="51"/>
      <c r="D69" s="269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3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187"/>
      <c r="B70" s="6"/>
      <c r="C70" s="51"/>
      <c r="D70" s="269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187"/>
      <c r="B71" s="6"/>
      <c r="C71" s="51"/>
      <c r="D71" s="269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3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187"/>
      <c r="B72" s="6"/>
      <c r="C72" s="51"/>
      <c r="D72" s="269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3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187"/>
      <c r="B73" s="6"/>
      <c r="C73" s="51"/>
      <c r="D73" s="269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3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187"/>
      <c r="B74" s="6"/>
      <c r="C74" s="51"/>
      <c r="D74" s="269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3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187"/>
      <c r="B75" s="6"/>
      <c r="C75" s="51"/>
      <c r="D75" s="269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3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187"/>
      <c r="B76" s="6"/>
      <c r="C76" s="51"/>
      <c r="D76" s="269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3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187"/>
      <c r="B77" s="6"/>
      <c r="C77" s="51"/>
      <c r="D77" s="269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3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187"/>
      <c r="B78" s="6"/>
      <c r="C78" s="51"/>
      <c r="D78" s="269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3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184"/>
      <c r="B79" s="6"/>
      <c r="C79" s="54"/>
      <c r="D79" s="270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8.600000000000001" customHeight="1" x14ac:dyDescent="0.2">
      <c r="S80" s="6"/>
      <c r="T80" s="6"/>
      <c r="U80" s="6"/>
      <c r="V80" s="6"/>
      <c r="W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9">
    <sortCondition descending="1" ref="O3:O9"/>
  </sortState>
  <mergeCells count="1">
    <mergeCell ref="B1:G1"/>
  </mergeCells>
  <conditionalFormatting sqref="A3:B50">
    <cfRule type="containsText" dxfId="31" priority="1" stopIfTrue="1" operator="containsText" text="SI">
      <formula>NOT(ISERROR(SEARCH("SI",A3)))</formula>
    </cfRule>
    <cfRule type="containsText" dxfId="3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Z79"/>
  <sheetViews>
    <sheetView showGridLines="0" zoomScale="40" zoomScaleNormal="4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H15" sqref="H15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4.42578125" style="1" bestFit="1" customWidth="1"/>
    <col min="4" max="4" width="19.28515625" style="1" customWidth="1"/>
    <col min="5" max="5" width="70.7109375" style="1" customWidth="1"/>
    <col min="6" max="6" width="23.42578125" style="1" customWidth="1"/>
    <col min="7" max="7" width="23" style="1" customWidth="1"/>
    <col min="8" max="12" width="23.140625" style="1" customWidth="1"/>
    <col min="13" max="14" width="23" style="1" customWidth="1"/>
    <col min="15" max="15" width="17.425781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1" width="16" style="1" customWidth="1"/>
    <col min="22" max="22" width="11.42578125" style="1" customWidth="1"/>
    <col min="23" max="23" width="31.28515625" style="1" customWidth="1"/>
    <col min="24" max="26" width="11.42578125" style="1" customWidth="1"/>
    <col min="27" max="27" width="37.42578125" style="1" customWidth="1"/>
    <col min="28" max="28" width="12" style="1" customWidth="1"/>
    <col min="29" max="260" width="11.42578125" style="1" customWidth="1"/>
  </cols>
  <sheetData>
    <row r="1" spans="1:28" ht="28.5" customHeight="1" thickBot="1" x14ac:dyDescent="0.45">
      <c r="A1"/>
      <c r="B1" s="255" t="s">
        <v>72</v>
      </c>
      <c r="C1" s="256"/>
      <c r="D1" s="256"/>
      <c r="E1" s="256"/>
      <c r="F1" s="256"/>
      <c r="G1" s="257"/>
      <c r="H1" s="2"/>
      <c r="I1" s="3"/>
      <c r="J1" s="3"/>
      <c r="K1" s="3"/>
      <c r="L1" s="3"/>
      <c r="M1" s="3"/>
      <c r="N1" s="3"/>
      <c r="O1" s="4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25">
      <c r="A2" s="160" t="s">
        <v>183</v>
      </c>
      <c r="B2" s="7"/>
      <c r="C2" s="160" t="s">
        <v>1</v>
      </c>
      <c r="D2" s="160" t="s">
        <v>2</v>
      </c>
      <c r="E2" s="160" t="s">
        <v>3</v>
      </c>
      <c r="F2" s="9" t="s">
        <v>290</v>
      </c>
      <c r="G2" s="9" t="s">
        <v>788</v>
      </c>
      <c r="H2" s="9" t="s">
        <v>860</v>
      </c>
      <c r="I2" s="9" t="s">
        <v>222</v>
      </c>
      <c r="J2" s="9" t="s">
        <v>223</v>
      </c>
      <c r="K2" s="9" t="s">
        <v>224</v>
      </c>
      <c r="L2" s="9" t="s">
        <v>225</v>
      </c>
      <c r="M2" s="9" t="s">
        <v>226</v>
      </c>
      <c r="N2" s="10" t="s">
        <v>159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6"/>
      <c r="Z2" s="6"/>
      <c r="AA2" s="6"/>
      <c r="AB2" s="6"/>
    </row>
    <row r="3" spans="1:28" ht="29.1" customHeight="1" thickBot="1" x14ac:dyDescent="0.4">
      <c r="A3" s="152" t="s">
        <v>703</v>
      </c>
      <c r="B3" s="152" t="s">
        <v>146</v>
      </c>
      <c r="C3" s="175" t="s">
        <v>718</v>
      </c>
      <c r="D3" s="175">
        <v>1773</v>
      </c>
      <c r="E3" s="175" t="s">
        <v>71</v>
      </c>
      <c r="F3" s="174">
        <v>12</v>
      </c>
      <c r="G3" s="172">
        <v>12</v>
      </c>
      <c r="H3" s="172">
        <v>12</v>
      </c>
      <c r="I3" s="172"/>
      <c r="J3" s="172"/>
      <c r="K3" s="172"/>
      <c r="L3" s="23"/>
      <c r="M3" s="172"/>
      <c r="N3" s="24"/>
      <c r="O3" s="25">
        <f>IF(P3=9,SUM(F3:N3)-SMALL(F3:N3,1)-SMALL(F3:N3,2),IF(P3=8,SUM(F3:N3)-SMALL(F3:N3,1),SUM(F3:N3)))</f>
        <v>36</v>
      </c>
      <c r="P3" s="26">
        <f>COUNTA(F3:N3)</f>
        <v>3</v>
      </c>
      <c r="Q3" s="147">
        <f>SUM(F3:N3)</f>
        <v>36</v>
      </c>
      <c r="R3" s="27"/>
      <c r="S3" s="28">
        <v>1213</v>
      </c>
      <c r="T3" s="29" t="s">
        <v>114</v>
      </c>
      <c r="U3" s="30">
        <f>SUMIF($D$3:$D$59,S3,$Q$3:$Q$59)</f>
        <v>0</v>
      </c>
      <c r="V3" s="31"/>
      <c r="W3" s="32">
        <f>SUMIF($D$3:$D$59,S3,$O$3:$O$59)</f>
        <v>12</v>
      </c>
      <c r="X3" s="19"/>
      <c r="Y3" s="6"/>
      <c r="Z3" s="33"/>
      <c r="AA3" s="33"/>
      <c r="AB3" s="33"/>
    </row>
    <row r="4" spans="1:28" ht="29.1" customHeight="1" thickBot="1" x14ac:dyDescent="0.4">
      <c r="A4" s="152" t="s">
        <v>705</v>
      </c>
      <c r="B4" s="152" t="s">
        <v>146</v>
      </c>
      <c r="C4" s="175" t="s">
        <v>720</v>
      </c>
      <c r="D4" s="175">
        <v>2027</v>
      </c>
      <c r="E4" s="175" t="s">
        <v>20</v>
      </c>
      <c r="F4" s="174">
        <v>12</v>
      </c>
      <c r="G4" s="172">
        <v>12</v>
      </c>
      <c r="H4" s="172">
        <v>12</v>
      </c>
      <c r="I4" s="172"/>
      <c r="J4" s="172"/>
      <c r="K4" s="172"/>
      <c r="L4" s="23"/>
      <c r="M4" s="172"/>
      <c r="N4" s="24"/>
      <c r="O4" s="25">
        <f>IF(P4=9,SUM(F4:N4)-SMALL(F4:N4,1)-SMALL(F4:N4,2),IF(P4=8,SUM(F4:N4)-SMALL(F4:N4,1),SUM(F4:N4)))</f>
        <v>36</v>
      </c>
      <c r="P4" s="26">
        <f>COUNTA(F4:N4)</f>
        <v>3</v>
      </c>
      <c r="Q4" s="147">
        <f>SUM(F4:N4)</f>
        <v>36</v>
      </c>
      <c r="R4" s="27"/>
      <c r="S4" s="28">
        <v>2310</v>
      </c>
      <c r="T4" s="29" t="s">
        <v>140</v>
      </c>
      <c r="U4" s="30">
        <f>SUMIF($D$3:$D$59,S4,$Q$3:$Q$59)</f>
        <v>72</v>
      </c>
      <c r="V4" s="31"/>
      <c r="W4" s="32">
        <f>SUMIF($D$3:$D$59,S4,$O$3:$O$59)</f>
        <v>72</v>
      </c>
      <c r="X4" s="19"/>
      <c r="Y4" s="6"/>
      <c r="Z4" s="33"/>
      <c r="AA4" s="33"/>
      <c r="AB4" s="33"/>
    </row>
    <row r="5" spans="1:28" ht="29.1" customHeight="1" thickBot="1" x14ac:dyDescent="0.45">
      <c r="A5" s="152" t="s">
        <v>706</v>
      </c>
      <c r="B5" s="152" t="s">
        <v>146</v>
      </c>
      <c r="C5" s="175" t="s">
        <v>721</v>
      </c>
      <c r="D5" s="175">
        <v>2144</v>
      </c>
      <c r="E5" s="175" t="s">
        <v>144</v>
      </c>
      <c r="F5" s="174">
        <v>12</v>
      </c>
      <c r="G5" s="172">
        <v>12</v>
      </c>
      <c r="H5" s="172">
        <v>12</v>
      </c>
      <c r="I5" s="172"/>
      <c r="J5" s="172"/>
      <c r="K5" s="172"/>
      <c r="L5" s="172"/>
      <c r="M5" s="172"/>
      <c r="N5" s="156"/>
      <c r="O5" s="25">
        <f>IF(P5=9,SUM(F5:N5)-SMALL(F5:N5,1)-SMALL(F5:N5,2),IF(P5=8,SUM(F5:N5)-SMALL(F5:N5,1),SUM(F5:N5)))</f>
        <v>36</v>
      </c>
      <c r="P5" s="26">
        <f>COUNTA(F5:N5)</f>
        <v>3</v>
      </c>
      <c r="Q5" s="147">
        <f>SUM(F5:N5)</f>
        <v>36</v>
      </c>
      <c r="R5" s="27"/>
      <c r="S5" s="28">
        <v>2232</v>
      </c>
      <c r="T5" s="29" t="s">
        <v>119</v>
      </c>
      <c r="U5" s="30">
        <f>SUMIF($D$3:$D$59,S5,$Q$3:$Q$59)</f>
        <v>0</v>
      </c>
      <c r="V5" s="31"/>
      <c r="W5" s="32">
        <f>SUMIF($D$3:$D$59,S5,$O$3:$O$59)</f>
        <v>0</v>
      </c>
      <c r="X5" s="19"/>
      <c r="Y5" s="6"/>
      <c r="Z5" s="33"/>
      <c r="AA5" s="33"/>
      <c r="AB5" s="33"/>
    </row>
    <row r="6" spans="1:28" ht="29.1" customHeight="1" thickBot="1" x14ac:dyDescent="0.4">
      <c r="A6" s="152" t="s">
        <v>707</v>
      </c>
      <c r="B6" s="152" t="s">
        <v>146</v>
      </c>
      <c r="C6" s="175" t="s">
        <v>722</v>
      </c>
      <c r="D6" s="175">
        <v>2144</v>
      </c>
      <c r="E6" s="175" t="s">
        <v>144</v>
      </c>
      <c r="F6" s="174">
        <v>12</v>
      </c>
      <c r="G6" s="172">
        <v>12</v>
      </c>
      <c r="H6" s="172">
        <v>12</v>
      </c>
      <c r="I6" s="172"/>
      <c r="J6" s="172"/>
      <c r="K6" s="172"/>
      <c r="L6" s="23"/>
      <c r="M6" s="172"/>
      <c r="N6" s="24"/>
      <c r="O6" s="25">
        <f>IF(P6=9,SUM(F6:N6)-SMALL(F6:N6,1)-SMALL(F6:N6,2),IF(P6=8,SUM(F6:N6)-SMALL(F6:N6,1),SUM(F6:N6)))</f>
        <v>36</v>
      </c>
      <c r="P6" s="26">
        <f>COUNTA(F6:N6)</f>
        <v>3</v>
      </c>
      <c r="Q6" s="147">
        <f>SUM(F6:N6)</f>
        <v>36</v>
      </c>
      <c r="R6" s="27"/>
      <c r="S6" s="28">
        <v>1180</v>
      </c>
      <c r="T6" s="29" t="s">
        <v>14</v>
      </c>
      <c r="U6" s="30">
        <f>SUMIF($D$3:$D$59,S6,$Q$3:$Q$59)</f>
        <v>48</v>
      </c>
      <c r="V6" s="31"/>
      <c r="W6" s="32">
        <f>SUMIF($D$3:$D$59,S6,$O$3:$O$59)</f>
        <v>48</v>
      </c>
      <c r="X6" s="19"/>
      <c r="Y6" s="6"/>
      <c r="Z6" s="33"/>
      <c r="AA6" s="33"/>
      <c r="AB6" s="33"/>
    </row>
    <row r="7" spans="1:28" ht="29.1" customHeight="1" thickBot="1" x14ac:dyDescent="0.4">
      <c r="A7" s="152" t="s">
        <v>708</v>
      </c>
      <c r="B7" s="152" t="s">
        <v>146</v>
      </c>
      <c r="C7" s="175" t="s">
        <v>723</v>
      </c>
      <c r="D7" s="175">
        <v>2144</v>
      </c>
      <c r="E7" s="175" t="s">
        <v>144</v>
      </c>
      <c r="F7" s="174">
        <v>12</v>
      </c>
      <c r="G7" s="172">
        <v>12</v>
      </c>
      <c r="H7" s="172">
        <v>12</v>
      </c>
      <c r="I7" s="172"/>
      <c r="J7" s="172"/>
      <c r="K7" s="172"/>
      <c r="L7" s="23"/>
      <c r="M7" s="172"/>
      <c r="N7" s="24"/>
      <c r="O7" s="25">
        <f>IF(P7=9,SUM(F7:N7)-SMALL(F7:N7,1)-SMALL(F7:N7,2),IF(P7=8,SUM(F7:N7)-SMALL(F7:N7,1),SUM(F7:N7)))</f>
        <v>36</v>
      </c>
      <c r="P7" s="26">
        <f>COUNTA(F7:N7)</f>
        <v>3</v>
      </c>
      <c r="Q7" s="147">
        <f>SUM(F7:N7)</f>
        <v>36</v>
      </c>
      <c r="R7" s="27"/>
      <c r="S7" s="28">
        <v>1115</v>
      </c>
      <c r="T7" s="29" t="s">
        <v>15</v>
      </c>
      <c r="U7" s="30">
        <f>SUMIF($D$3:$D$59,S7,$Q$3:$Q$59)</f>
        <v>0</v>
      </c>
      <c r="V7" s="31"/>
      <c r="W7" s="32">
        <f>SUMIF($D$3:$D$59,S7,$O$3:$O$59)</f>
        <v>0</v>
      </c>
      <c r="X7" s="19"/>
      <c r="Y7" s="6"/>
      <c r="Z7" s="33"/>
      <c r="AA7" s="33"/>
      <c r="AB7" s="33"/>
    </row>
    <row r="8" spans="1:28" ht="29.1" customHeight="1" thickBot="1" x14ac:dyDescent="0.4">
      <c r="A8" s="152" t="s">
        <v>709</v>
      </c>
      <c r="B8" s="152" t="s">
        <v>146</v>
      </c>
      <c r="C8" s="175" t="s">
        <v>724</v>
      </c>
      <c r="D8" s="175">
        <v>2310</v>
      </c>
      <c r="E8" s="175" t="s">
        <v>140</v>
      </c>
      <c r="F8" s="174">
        <v>12</v>
      </c>
      <c r="G8" s="172">
        <v>12</v>
      </c>
      <c r="H8" s="172">
        <v>12</v>
      </c>
      <c r="I8" s="172"/>
      <c r="J8" s="172"/>
      <c r="K8" s="172"/>
      <c r="L8" s="23"/>
      <c r="M8" s="172"/>
      <c r="N8" s="24"/>
      <c r="O8" s="25">
        <f>IF(P8=9,SUM(F8:N8)-SMALL(F8:N8,1)-SMALL(F8:N8,2),IF(P8=8,SUM(F8:N8)-SMALL(F8:N8,1),SUM(F8:N8)))</f>
        <v>36</v>
      </c>
      <c r="P8" s="26">
        <f>COUNTA(F8:N8)</f>
        <v>3</v>
      </c>
      <c r="Q8" s="147">
        <f>SUM(F8:N8)</f>
        <v>36</v>
      </c>
      <c r="R8" s="27"/>
      <c r="S8" s="28">
        <v>10</v>
      </c>
      <c r="T8" s="29" t="s">
        <v>16</v>
      </c>
      <c r="U8" s="30">
        <f>SUMIF($D$3:$D$59,S8,$Q$3:$Q$59)</f>
        <v>0</v>
      </c>
      <c r="V8" s="31"/>
      <c r="W8" s="32">
        <f>SUMIF($D$3:$D$59,S8,$O$3:$O$59)</f>
        <v>0</v>
      </c>
      <c r="X8" s="19"/>
      <c r="Y8" s="6"/>
      <c r="Z8" s="33"/>
      <c r="AA8" s="33"/>
      <c r="AB8" s="33"/>
    </row>
    <row r="9" spans="1:28" ht="29.1" customHeight="1" thickBot="1" x14ac:dyDescent="0.4">
      <c r="A9" s="152" t="s">
        <v>710</v>
      </c>
      <c r="B9" s="152" t="s">
        <v>146</v>
      </c>
      <c r="C9" s="175" t="s">
        <v>725</v>
      </c>
      <c r="D9" s="175">
        <v>2310</v>
      </c>
      <c r="E9" s="175" t="s">
        <v>140</v>
      </c>
      <c r="F9" s="174">
        <v>12</v>
      </c>
      <c r="G9" s="172">
        <v>12</v>
      </c>
      <c r="H9" s="172">
        <v>12</v>
      </c>
      <c r="I9" s="172"/>
      <c r="J9" s="172"/>
      <c r="K9" s="172"/>
      <c r="L9" s="23"/>
      <c r="M9" s="172"/>
      <c r="N9" s="24"/>
      <c r="O9" s="25">
        <f>IF(P9=9,SUM(F9:N9)-SMALL(F9:N9,1)-SMALL(F9:N9,2),IF(P9=8,SUM(F9:N9)-SMALL(F9:N9,1),SUM(F9:N9)))</f>
        <v>36</v>
      </c>
      <c r="P9" s="26">
        <f>COUNTA(F9:N9)</f>
        <v>3</v>
      </c>
      <c r="Q9" s="147">
        <f>SUM(F9:N9)</f>
        <v>36</v>
      </c>
      <c r="R9" s="27"/>
      <c r="S9" s="28">
        <v>1589</v>
      </c>
      <c r="T9" s="29" t="s">
        <v>18</v>
      </c>
      <c r="U9" s="30">
        <f>SUMIF($D$3:$D$59,S9,$Q$3:$Q$59)</f>
        <v>0</v>
      </c>
      <c r="V9" s="31"/>
      <c r="W9" s="32">
        <f>SUMIF($D$3:$D$59,S9,$O$3:$O$59)</f>
        <v>12</v>
      </c>
      <c r="X9" s="19"/>
      <c r="Y9" s="6"/>
      <c r="Z9" s="33"/>
      <c r="AA9" s="33"/>
      <c r="AB9" s="33"/>
    </row>
    <row r="10" spans="1:28" ht="29.1" customHeight="1" thickBot="1" x14ac:dyDescent="0.4">
      <c r="A10" s="152" t="s">
        <v>697</v>
      </c>
      <c r="B10" s="152" t="s">
        <v>146</v>
      </c>
      <c r="C10" s="175" t="s">
        <v>712</v>
      </c>
      <c r="D10" s="175">
        <v>1180</v>
      </c>
      <c r="E10" s="175" t="s">
        <v>286</v>
      </c>
      <c r="F10" s="174">
        <v>12</v>
      </c>
      <c r="G10" s="172">
        <v>12</v>
      </c>
      <c r="H10" s="172"/>
      <c r="I10" s="172"/>
      <c r="J10" s="172"/>
      <c r="K10" s="172"/>
      <c r="L10" s="172"/>
      <c r="M10" s="172"/>
      <c r="N10" s="201"/>
      <c r="O10" s="25">
        <f>IF(P10=9,SUM(F10:N10)-SMALL(F10:N10,1)-SMALL(F10:N10,2),IF(P10=8,SUM(F10:N10)-SMALL(F10:N10,1),SUM(F10:N10)))</f>
        <v>24</v>
      </c>
      <c r="P10" s="26">
        <f>COUNTA(F10:N10)</f>
        <v>2</v>
      </c>
      <c r="Q10" s="147">
        <f>SUM(F10:N10)</f>
        <v>24</v>
      </c>
      <c r="R10" s="27"/>
      <c r="S10" s="28">
        <v>2074</v>
      </c>
      <c r="T10" s="29" t="s">
        <v>160</v>
      </c>
      <c r="U10" s="30">
        <f>SUMIF($D$3:$D$59,S10,$Q$3:$Q$59)</f>
        <v>0</v>
      </c>
      <c r="V10" s="31"/>
      <c r="W10" s="32">
        <f>SUMIF($D$3:$D$59,S10,$O$3:$O$59)</f>
        <v>0</v>
      </c>
      <c r="X10" s="19"/>
      <c r="Y10" s="6"/>
      <c r="Z10" s="33"/>
      <c r="AA10" s="33"/>
      <c r="AB10" s="33"/>
    </row>
    <row r="11" spans="1:28" ht="29.1" customHeight="1" thickBot="1" x14ac:dyDescent="0.4">
      <c r="A11" s="152" t="s">
        <v>698</v>
      </c>
      <c r="B11" s="152" t="s">
        <v>146</v>
      </c>
      <c r="C11" s="175" t="s">
        <v>713</v>
      </c>
      <c r="D11" s="175">
        <v>1180</v>
      </c>
      <c r="E11" s="175" t="s">
        <v>286</v>
      </c>
      <c r="F11" s="174">
        <v>12</v>
      </c>
      <c r="G11" s="172">
        <v>12</v>
      </c>
      <c r="H11" s="172"/>
      <c r="I11" s="172"/>
      <c r="J11" s="172"/>
      <c r="K11" s="172"/>
      <c r="L11" s="23"/>
      <c r="M11" s="172"/>
      <c r="N11" s="24"/>
      <c r="O11" s="25">
        <f>IF(P11=9,SUM(F11:N11)-SMALL(F11:N11,1)-SMALL(F11:N11,2),IF(P11=8,SUM(F11:N11)-SMALL(F11:N11,1),SUM(F11:N11)))</f>
        <v>24</v>
      </c>
      <c r="P11" s="26">
        <f>COUNTA(F11:N11)</f>
        <v>2</v>
      </c>
      <c r="Q11" s="147">
        <f>SUM(F11:N11)</f>
        <v>24</v>
      </c>
      <c r="R11" s="27"/>
      <c r="S11" s="28">
        <v>1590</v>
      </c>
      <c r="T11" s="29" t="s">
        <v>21</v>
      </c>
      <c r="U11" s="30">
        <f>SUMIF($D$3:$D$59,S11,$Q$3:$Q$59)</f>
        <v>0</v>
      </c>
      <c r="V11" s="31"/>
      <c r="W11" s="32">
        <f>SUMIF($D$3:$D$59,S11,$O$3:$O$59)</f>
        <v>0</v>
      </c>
      <c r="X11" s="19"/>
      <c r="Y11" s="6"/>
      <c r="Z11" s="33"/>
      <c r="AA11" s="33"/>
      <c r="AB11" s="33"/>
    </row>
    <row r="12" spans="1:28" ht="29.1" customHeight="1" thickBot="1" x14ac:dyDescent="0.4">
      <c r="A12" s="152" t="s">
        <v>700</v>
      </c>
      <c r="B12" s="152" t="s">
        <v>146</v>
      </c>
      <c r="C12" s="175" t="s">
        <v>715</v>
      </c>
      <c r="D12" s="175">
        <v>2521</v>
      </c>
      <c r="E12" s="175" t="s">
        <v>169</v>
      </c>
      <c r="F12" s="174">
        <v>12</v>
      </c>
      <c r="G12" s="172"/>
      <c r="H12" s="172">
        <v>12</v>
      </c>
      <c r="I12" s="172"/>
      <c r="J12" s="172"/>
      <c r="K12" s="172"/>
      <c r="L12" s="23"/>
      <c r="M12" s="172"/>
      <c r="N12" s="24"/>
      <c r="O12" s="25">
        <f>IF(P12=9,SUM(F12:N12)-SMALL(F12:N12,1)-SMALL(F12:N12,2),IF(P12=8,SUM(F12:N12)-SMALL(F12:N12,1),SUM(F12:N12)))</f>
        <v>24</v>
      </c>
      <c r="P12" s="26">
        <f>COUNTA(F12:N12)</f>
        <v>2</v>
      </c>
      <c r="Q12" s="147">
        <f t="shared" ref="Q12:Q16" si="0">SUM(F12:N12)</f>
        <v>24</v>
      </c>
      <c r="R12" s="27"/>
      <c r="S12" s="28"/>
      <c r="T12" s="29"/>
      <c r="U12" s="30">
        <f>SUMIF($D$3:$D$59,S12,$Q$3:$Q$59)</f>
        <v>0</v>
      </c>
      <c r="V12" s="31"/>
      <c r="W12" s="32">
        <f>SUMIF($D$3:$D$59,S12,$O$3:$O$59)</f>
        <v>0</v>
      </c>
      <c r="X12" s="19"/>
      <c r="Y12" s="6"/>
      <c r="Z12" s="33"/>
      <c r="AA12" s="33"/>
      <c r="AB12" s="33"/>
    </row>
    <row r="13" spans="1:28" ht="29.1" customHeight="1" thickBot="1" x14ac:dyDescent="0.4">
      <c r="A13" s="152" t="s">
        <v>711</v>
      </c>
      <c r="B13" s="152" t="s">
        <v>146</v>
      </c>
      <c r="C13" s="175" t="s">
        <v>726</v>
      </c>
      <c r="D13" s="175">
        <v>2186</v>
      </c>
      <c r="E13" s="175" t="s">
        <v>175</v>
      </c>
      <c r="F13" s="174">
        <v>12</v>
      </c>
      <c r="G13" s="172"/>
      <c r="H13" s="172">
        <v>12</v>
      </c>
      <c r="I13" s="172"/>
      <c r="J13" s="172"/>
      <c r="K13" s="172"/>
      <c r="L13" s="23"/>
      <c r="M13" s="172"/>
      <c r="N13" s="24"/>
      <c r="O13" s="25">
        <f>IF(P13=9,SUM(F13:N13)-SMALL(F13:N13,1)-SMALL(F13:N13,2),IF(P13=8,SUM(F13:N13)-SMALL(F13:N13,1),SUM(F13:N13)))</f>
        <v>24</v>
      </c>
      <c r="P13" s="26">
        <f>COUNTA(F13:N13)</f>
        <v>2</v>
      </c>
      <c r="Q13" s="147">
        <f t="shared" si="0"/>
        <v>24</v>
      </c>
      <c r="R13" s="27"/>
      <c r="S13" s="28"/>
      <c r="T13" s="29"/>
      <c r="U13" s="30">
        <f>SUMIF($D$3:$D$59,S13,$Q$3:$Q$59)</f>
        <v>0</v>
      </c>
      <c r="V13" s="31"/>
      <c r="W13" s="32">
        <f>SUMIF($D$3:$D$59,S13,$O$3:$O$59)</f>
        <v>0</v>
      </c>
      <c r="X13" s="19"/>
      <c r="Y13" s="6"/>
      <c r="Z13" s="33"/>
      <c r="AA13" s="33"/>
      <c r="AB13" s="33"/>
    </row>
    <row r="14" spans="1:28" ht="29.1" customHeight="1" thickBot="1" x14ac:dyDescent="0.4">
      <c r="A14" s="152" t="s">
        <v>850</v>
      </c>
      <c r="B14" s="152" t="s">
        <v>146</v>
      </c>
      <c r="C14" s="175" t="s">
        <v>846</v>
      </c>
      <c r="D14" s="254" t="s">
        <v>174</v>
      </c>
      <c r="E14" s="175" t="s">
        <v>175</v>
      </c>
      <c r="F14" s="174"/>
      <c r="G14" s="172">
        <v>12</v>
      </c>
      <c r="H14" s="172">
        <v>12</v>
      </c>
      <c r="I14" s="172"/>
      <c r="J14" s="172"/>
      <c r="K14" s="172"/>
      <c r="L14" s="172"/>
      <c r="M14" s="172"/>
      <c r="N14" s="201"/>
      <c r="O14" s="25">
        <f>IF(P14=9,SUM(F14:N14)-SMALL(F14:N14,1)-SMALL(F14:N14,2),IF(P14=8,SUM(F14:N14)-SMALL(F14:N14,1),SUM(F14:N14)))</f>
        <v>24</v>
      </c>
      <c r="P14" s="26">
        <f>COUNTA(F14:N14)</f>
        <v>2</v>
      </c>
      <c r="Q14" s="147">
        <f t="shared" si="0"/>
        <v>24</v>
      </c>
      <c r="R14" s="27"/>
      <c r="S14" s="28">
        <v>1843</v>
      </c>
      <c r="T14" s="29" t="s">
        <v>27</v>
      </c>
      <c r="U14" s="30">
        <f>SUMIF($D$3:$D$59,S14,$Q$3:$Q$59)</f>
        <v>0</v>
      </c>
      <c r="V14" s="31"/>
      <c r="W14" s="32">
        <f>SUMIF($D$3:$D$59,S14,$O$3:$O$59)</f>
        <v>0</v>
      </c>
      <c r="X14" s="19"/>
      <c r="Y14" s="6"/>
      <c r="Z14" s="33"/>
      <c r="AA14" s="33"/>
      <c r="AB14" s="33"/>
    </row>
    <row r="15" spans="1:28" ht="29.1" customHeight="1" thickBot="1" x14ac:dyDescent="0.4">
      <c r="A15" s="152" t="s">
        <v>851</v>
      </c>
      <c r="B15" s="152" t="s">
        <v>146</v>
      </c>
      <c r="C15" s="175" t="s">
        <v>847</v>
      </c>
      <c r="D15" s="254" t="s">
        <v>209</v>
      </c>
      <c r="E15" s="175" t="s">
        <v>210</v>
      </c>
      <c r="F15" s="174"/>
      <c r="G15" s="172">
        <v>12</v>
      </c>
      <c r="H15" s="172">
        <v>12</v>
      </c>
      <c r="I15" s="172"/>
      <c r="J15" s="172"/>
      <c r="K15" s="172"/>
      <c r="L15" s="23"/>
      <c r="M15" s="172"/>
      <c r="N15" s="24"/>
      <c r="O15" s="25">
        <f>IF(P15=9,SUM(F15:N15)-SMALL(F15:N15,1)-SMALL(F15:N15,2),IF(P15=8,SUM(F15:N15)-SMALL(F15:N15,1),SUM(F15:N15)))</f>
        <v>24</v>
      </c>
      <c r="P15" s="26">
        <f>COUNTA(F15:N15)</f>
        <v>2</v>
      </c>
      <c r="Q15" s="147">
        <f t="shared" si="0"/>
        <v>24</v>
      </c>
      <c r="R15" s="27"/>
      <c r="S15" s="28">
        <v>1317</v>
      </c>
      <c r="T15" s="29" t="s">
        <v>28</v>
      </c>
      <c r="U15" s="30">
        <f>SUMIF($D$3:$D$59,S15,$Q$3:$Q$59)</f>
        <v>0</v>
      </c>
      <c r="V15" s="31"/>
      <c r="W15" s="32">
        <f>SUMIF($D$3:$D$59,S15,$O$3:$O$59)</f>
        <v>0</v>
      </c>
      <c r="X15" s="19"/>
      <c r="Y15" s="6"/>
      <c r="Z15" s="33"/>
      <c r="AA15" s="33"/>
      <c r="AB15" s="33"/>
    </row>
    <row r="16" spans="1:28" ht="29.1" customHeight="1" thickBot="1" x14ac:dyDescent="0.4">
      <c r="A16" s="152" t="s">
        <v>852</v>
      </c>
      <c r="B16" s="152" t="s">
        <v>146</v>
      </c>
      <c r="C16" s="175" t="s">
        <v>848</v>
      </c>
      <c r="D16" s="254" t="s">
        <v>133</v>
      </c>
      <c r="E16" s="175" t="s">
        <v>144</v>
      </c>
      <c r="F16" s="174"/>
      <c r="G16" s="172">
        <v>12</v>
      </c>
      <c r="H16" s="172">
        <v>12</v>
      </c>
      <c r="I16" s="172"/>
      <c r="J16" s="172"/>
      <c r="K16" s="172"/>
      <c r="L16" s="23"/>
      <c r="M16" s="172"/>
      <c r="N16" s="24"/>
      <c r="O16" s="25">
        <f>IF(P16=9,SUM(F16:N16)-SMALL(F16:N16,1)-SMALL(F16:N16,2),IF(P16=8,SUM(F16:N16)-SMALL(F16:N16,1),SUM(F16:N16)))</f>
        <v>24</v>
      </c>
      <c r="P16" s="26">
        <f>COUNTA(F16:N16)</f>
        <v>2</v>
      </c>
      <c r="Q16" s="147">
        <f t="shared" si="0"/>
        <v>24</v>
      </c>
      <c r="R16" s="27"/>
      <c r="S16" s="28"/>
      <c r="T16" s="29"/>
      <c r="U16" s="30">
        <f>SUMIF($D$3:$D$59,S16,$Q$3:$Q$59)</f>
        <v>0</v>
      </c>
      <c r="V16" s="31"/>
      <c r="W16" s="32">
        <f>SUMIF($D$3:$D$59,S16,$O$3:$O$59)</f>
        <v>0</v>
      </c>
      <c r="X16" s="19"/>
      <c r="Y16" s="6"/>
      <c r="Z16" s="33"/>
      <c r="AA16" s="33"/>
      <c r="AB16" s="33"/>
    </row>
    <row r="17" spans="1:28" ht="29.1" customHeight="1" thickBot="1" x14ac:dyDescent="0.4">
      <c r="A17" s="152" t="s">
        <v>699</v>
      </c>
      <c r="B17" s="152" t="s">
        <v>146</v>
      </c>
      <c r="C17" s="175" t="s">
        <v>714</v>
      </c>
      <c r="D17" s="175">
        <v>1213</v>
      </c>
      <c r="E17" s="175" t="s">
        <v>114</v>
      </c>
      <c r="F17" s="174">
        <v>12</v>
      </c>
      <c r="G17" s="172"/>
      <c r="H17" s="172"/>
      <c r="I17" s="172"/>
      <c r="J17" s="172"/>
      <c r="K17" s="172"/>
      <c r="L17" s="172"/>
      <c r="M17" s="172"/>
      <c r="N17" s="201"/>
      <c r="O17" s="25">
        <f>IF(P17=9,SUM(F17:N17)-SMALL(F17:N17,1)-SMALL(F17:N17,2),IF(P17=8,SUM(F17:N17)-SMALL(F17:N17,1),SUM(F17:N17)))</f>
        <v>12</v>
      </c>
      <c r="P17" s="26">
        <f>COUNTA(F17:N17)</f>
        <v>1</v>
      </c>
      <c r="Q17" s="147">
        <v>0</v>
      </c>
      <c r="R17" s="27"/>
      <c r="S17" s="28">
        <v>2521</v>
      </c>
      <c r="T17" s="29" t="s">
        <v>170</v>
      </c>
      <c r="U17" s="30">
        <f>SUMIF($D$3:$D$59,S17,$Q$3:$Q$59)</f>
        <v>24</v>
      </c>
      <c r="V17" s="31"/>
      <c r="W17" s="32">
        <f>SUMIF($D$3:$D$59,S17,$O$3:$O$59)</f>
        <v>24</v>
      </c>
      <c r="X17" s="19"/>
      <c r="Y17" s="6"/>
      <c r="Z17" s="33"/>
      <c r="AA17" s="33"/>
      <c r="AB17" s="33"/>
    </row>
    <row r="18" spans="1:28" ht="29.1" customHeight="1" thickBot="1" x14ac:dyDescent="0.4">
      <c r="A18" s="152" t="s">
        <v>701</v>
      </c>
      <c r="B18" s="152" t="s">
        <v>146</v>
      </c>
      <c r="C18" s="175" t="s">
        <v>716</v>
      </c>
      <c r="D18" s="175">
        <v>1589</v>
      </c>
      <c r="E18" s="175" t="s">
        <v>143</v>
      </c>
      <c r="F18" s="174">
        <v>12</v>
      </c>
      <c r="G18" s="172"/>
      <c r="H18" s="172"/>
      <c r="I18" s="172"/>
      <c r="J18" s="172"/>
      <c r="K18" s="172"/>
      <c r="L18" s="23"/>
      <c r="M18" s="172"/>
      <c r="N18" s="24"/>
      <c r="O18" s="25">
        <f>IF(P18=9,SUM(F18:N18)-SMALL(F18:N18,1)-SMALL(F18:N18,2),IF(P18=8,SUM(F18:N18)-SMALL(F18:N18,1),SUM(F18:N18)))</f>
        <v>12</v>
      </c>
      <c r="P18" s="26">
        <f>COUNTA(F18:N18)</f>
        <v>1</v>
      </c>
      <c r="Q18" s="147">
        <v>0</v>
      </c>
      <c r="R18" s="27"/>
      <c r="S18" s="28">
        <v>2144</v>
      </c>
      <c r="T18" s="145" t="s">
        <v>107</v>
      </c>
      <c r="U18" s="30">
        <f>SUMIF($D$3:$D$59,S18,$Q$3:$Q$59)</f>
        <v>132</v>
      </c>
      <c r="V18" s="31"/>
      <c r="W18" s="32">
        <f>SUMIF($D$3:$D$59,S18,$O$3:$O$59)</f>
        <v>132</v>
      </c>
      <c r="X18" s="19"/>
      <c r="Y18" s="6"/>
      <c r="Z18" s="33"/>
      <c r="AA18" s="33"/>
      <c r="AB18" s="33"/>
    </row>
    <row r="19" spans="1:28" ht="29.1" customHeight="1" thickBot="1" x14ac:dyDescent="0.4">
      <c r="A19" s="152" t="s">
        <v>702</v>
      </c>
      <c r="B19" s="152" t="s">
        <v>146</v>
      </c>
      <c r="C19" s="175" t="s">
        <v>717</v>
      </c>
      <c r="D19" s="175">
        <v>2057</v>
      </c>
      <c r="E19" s="175" t="s">
        <v>142</v>
      </c>
      <c r="F19" s="174">
        <v>12</v>
      </c>
      <c r="G19" s="172"/>
      <c r="H19" s="172"/>
      <c r="I19" s="172"/>
      <c r="J19" s="172"/>
      <c r="K19" s="172"/>
      <c r="L19" s="23"/>
      <c r="M19" s="172"/>
      <c r="N19" s="24"/>
      <c r="O19" s="25">
        <f>IF(P19=9,SUM(F19:N19)-SMALL(F19:N19,1)-SMALL(F19:N19,2),IF(P19=8,SUM(F19:N19)-SMALL(F19:N19,1),SUM(F19:N19)))</f>
        <v>12</v>
      </c>
      <c r="P19" s="26">
        <f>COUNTA(F19:N19)</f>
        <v>1</v>
      </c>
      <c r="Q19" s="147">
        <v>0</v>
      </c>
      <c r="R19" s="27"/>
      <c r="S19" s="28"/>
      <c r="T19" s="29"/>
      <c r="U19" s="30">
        <f>SUMIF($D$3:$D$59,S19,$Q$3:$Q$59)</f>
        <v>0</v>
      </c>
      <c r="V19" s="31"/>
      <c r="W19" s="32">
        <f>SUMIF($D$3:$D$59,S19,$O$3:$O$59)</f>
        <v>0</v>
      </c>
      <c r="X19" s="19"/>
      <c r="Y19" s="6"/>
      <c r="Z19" s="33"/>
      <c r="AA19" s="33"/>
      <c r="AB19" s="33"/>
    </row>
    <row r="20" spans="1:28" ht="29.1" customHeight="1" thickBot="1" x14ac:dyDescent="0.4">
      <c r="A20" s="152" t="s">
        <v>704</v>
      </c>
      <c r="B20" s="152" t="s">
        <v>146</v>
      </c>
      <c r="C20" s="175" t="s">
        <v>719</v>
      </c>
      <c r="D20" s="175">
        <v>1172</v>
      </c>
      <c r="E20" s="175" t="s">
        <v>288</v>
      </c>
      <c r="F20" s="174">
        <v>12</v>
      </c>
      <c r="G20" s="172"/>
      <c r="H20" s="172"/>
      <c r="I20" s="172"/>
      <c r="J20" s="172"/>
      <c r="K20" s="172"/>
      <c r="L20" s="23"/>
      <c r="M20" s="172"/>
      <c r="N20" s="24"/>
      <c r="O20" s="25">
        <f>IF(P20=9,SUM(F20:N20)-SMALL(F20:N20,1)-SMALL(F20:N20,2),IF(P20=8,SUM(F20:N20)-SMALL(F20:N20,1),SUM(F20:N20)))</f>
        <v>12</v>
      </c>
      <c r="P20" s="26">
        <f>COUNTA(F20:N20)</f>
        <v>1</v>
      </c>
      <c r="Q20" s="147">
        <v>0</v>
      </c>
      <c r="R20" s="27"/>
      <c r="S20" s="28">
        <v>1298</v>
      </c>
      <c r="T20" s="29" t="s">
        <v>35</v>
      </c>
      <c r="U20" s="30">
        <f>SUMIF($D$3:$D$59,S20,$Q$3:$Q$59)</f>
        <v>0</v>
      </c>
      <c r="V20" s="31"/>
      <c r="W20" s="32">
        <f>SUMIF($D$3:$D$59,S20,$O$3:$O$59)</f>
        <v>0</v>
      </c>
      <c r="X20" s="19"/>
      <c r="Y20" s="6"/>
      <c r="Z20" s="33"/>
      <c r="AA20" s="33"/>
      <c r="AB20" s="33"/>
    </row>
    <row r="21" spans="1:28" ht="29.1" customHeight="1" thickBot="1" x14ac:dyDescent="0.4">
      <c r="A21" s="152" t="s">
        <v>853</v>
      </c>
      <c r="B21" s="152" t="s">
        <v>146</v>
      </c>
      <c r="C21" s="175" t="s">
        <v>849</v>
      </c>
      <c r="D21" s="254" t="s">
        <v>130</v>
      </c>
      <c r="E21" s="175" t="s">
        <v>142</v>
      </c>
      <c r="F21" s="153"/>
      <c r="G21" s="172">
        <v>12</v>
      </c>
      <c r="H21" s="172"/>
      <c r="I21" s="172"/>
      <c r="J21" s="172"/>
      <c r="K21" s="172"/>
      <c r="L21" s="23"/>
      <c r="M21" s="172"/>
      <c r="N21" s="24"/>
      <c r="O21" s="25">
        <f>IF(P21=9,SUM(F21:N21)-SMALL(F21:N21,1)-SMALL(F21:N21,2),IF(P21=8,SUM(F21:N21)-SMALL(F21:N21,1),SUM(F21:N21)))</f>
        <v>12</v>
      </c>
      <c r="P21" s="26">
        <f>COUNTA(F21:N21)</f>
        <v>1</v>
      </c>
      <c r="Q21" s="147">
        <v>0</v>
      </c>
      <c r="R21" s="27"/>
      <c r="S21" s="28">
        <v>2271</v>
      </c>
      <c r="T21" s="29" t="s">
        <v>120</v>
      </c>
      <c r="U21" s="30">
        <f>SUMIF($D$3:$D$59,S21,$Q$3:$Q$59)</f>
        <v>0</v>
      </c>
      <c r="V21" s="31"/>
      <c r="W21" s="32">
        <f>SUMIF($D$3:$D$59,S21,$O$3:$O$59)</f>
        <v>0</v>
      </c>
      <c r="X21" s="19"/>
      <c r="Y21" s="6"/>
      <c r="Z21" s="33"/>
      <c r="AA21" s="33"/>
      <c r="AB21" s="33"/>
    </row>
    <row r="22" spans="1:28" ht="29.1" customHeight="1" thickBot="1" x14ac:dyDescent="0.4">
      <c r="A22" s="152"/>
      <c r="B22" s="152" t="str">
        <f t="shared" ref="B22:B33" si="1">IF(P22&lt;2,"NO","SI")</f>
        <v>NO</v>
      </c>
      <c r="C22" s="175"/>
      <c r="D22" s="175"/>
      <c r="E22" s="175"/>
      <c r="F22" s="174"/>
      <c r="G22" s="172"/>
      <c r="H22" s="172"/>
      <c r="I22" s="172"/>
      <c r="J22" s="172"/>
      <c r="K22" s="172"/>
      <c r="L22" s="23"/>
      <c r="M22" s="172"/>
      <c r="N22" s="24"/>
      <c r="O22" s="25">
        <f t="shared" ref="O22:O33" si="2">IF(P22=9,SUM(F22:N22)-SMALL(F22:N22,1)-SMALL(F22:N22,2),IF(P22=8,SUM(F22:N22)-SMALL(F22:N22,1),SUM(F22:N22)))</f>
        <v>0</v>
      </c>
      <c r="P22" s="26">
        <f t="shared" ref="P22:P33" si="3">COUNTA(F22:N22)</f>
        <v>0</v>
      </c>
      <c r="Q22" s="147">
        <f t="shared" ref="Q22:Q29" si="4">SUM(F22:N22)</f>
        <v>0</v>
      </c>
      <c r="R22" s="27"/>
      <c r="S22" s="28">
        <v>2186</v>
      </c>
      <c r="T22" s="29" t="s">
        <v>122</v>
      </c>
      <c r="U22" s="30">
        <f>SUMIF($D$3:$D$59,S22,$Q$3:$Q$59)</f>
        <v>48</v>
      </c>
      <c r="V22" s="31"/>
      <c r="W22" s="32">
        <f>SUMIF($D$3:$D$59,S22,$O$3:$O$59)</f>
        <v>48</v>
      </c>
      <c r="X22" s="19"/>
      <c r="Y22" s="6"/>
      <c r="Z22" s="33"/>
      <c r="AA22" s="33"/>
      <c r="AB22" s="33"/>
    </row>
    <row r="23" spans="1:28" ht="29.1" customHeight="1" thickBot="1" x14ac:dyDescent="0.4">
      <c r="A23" s="152"/>
      <c r="B23" s="152" t="str">
        <f t="shared" si="1"/>
        <v>NO</v>
      </c>
      <c r="C23" s="175"/>
      <c r="D23" s="175"/>
      <c r="E23" s="175"/>
      <c r="F23" s="174"/>
      <c r="G23" s="172"/>
      <c r="H23" s="172"/>
      <c r="I23" s="172"/>
      <c r="J23" s="172"/>
      <c r="K23" s="172"/>
      <c r="L23" s="23"/>
      <c r="M23" s="172"/>
      <c r="N23" s="24"/>
      <c r="O23" s="25">
        <f t="shared" si="2"/>
        <v>0</v>
      </c>
      <c r="P23" s="26">
        <f t="shared" si="3"/>
        <v>0</v>
      </c>
      <c r="Q23" s="147">
        <f t="shared" si="4"/>
        <v>0</v>
      </c>
      <c r="R23" s="27"/>
      <c r="S23" s="28">
        <v>1756</v>
      </c>
      <c r="T23" s="29" t="s">
        <v>37</v>
      </c>
      <c r="U23" s="30">
        <f>SUMIF($D$3:$D$59,S23,$Q$3:$Q$59)</f>
        <v>0</v>
      </c>
      <c r="V23" s="31"/>
      <c r="W23" s="32">
        <f>SUMIF($D$3:$D$59,S23,$O$3:$O$59)</f>
        <v>0</v>
      </c>
      <c r="X23" s="19"/>
      <c r="Y23" s="6"/>
      <c r="Z23" s="33"/>
      <c r="AA23" s="33"/>
      <c r="AB23" s="33"/>
    </row>
    <row r="24" spans="1:28" ht="29.1" customHeight="1" thickBot="1" x14ac:dyDescent="0.4">
      <c r="A24" s="152"/>
      <c r="B24" s="152" t="str">
        <f t="shared" si="1"/>
        <v>NO</v>
      </c>
      <c r="C24" s="175"/>
      <c r="D24" s="175"/>
      <c r="E24" s="175"/>
      <c r="F24" s="174"/>
      <c r="G24" s="172"/>
      <c r="H24" s="172"/>
      <c r="I24" s="172"/>
      <c r="J24" s="172"/>
      <c r="K24" s="172"/>
      <c r="L24" s="23"/>
      <c r="M24" s="172"/>
      <c r="N24" s="24"/>
      <c r="O24" s="25">
        <f t="shared" si="2"/>
        <v>0</v>
      </c>
      <c r="P24" s="26">
        <f t="shared" si="3"/>
        <v>0</v>
      </c>
      <c r="Q24" s="147">
        <f t="shared" si="4"/>
        <v>0</v>
      </c>
      <c r="R24" s="27"/>
      <c r="S24" s="28">
        <v>1177</v>
      </c>
      <c r="T24" s="29" t="s">
        <v>38</v>
      </c>
      <c r="U24" s="30">
        <f>SUMIF($D$3:$D$59,S24,$Q$3:$Q$59)</f>
        <v>0</v>
      </c>
      <c r="V24" s="31"/>
      <c r="W24" s="32">
        <f>SUMIF($D$3:$D$59,S24,$O$3:$O$59)</f>
        <v>0</v>
      </c>
      <c r="X24" s="19"/>
      <c r="Y24" s="6"/>
      <c r="Z24" s="33"/>
      <c r="AA24" s="33"/>
      <c r="AB24" s="33"/>
    </row>
    <row r="25" spans="1:28" ht="29.1" customHeight="1" thickBot="1" x14ac:dyDescent="0.4">
      <c r="A25" s="152"/>
      <c r="B25" s="152" t="str">
        <f t="shared" si="1"/>
        <v>NO</v>
      </c>
      <c r="C25" s="175"/>
      <c r="D25" s="175"/>
      <c r="E25" s="175"/>
      <c r="F25" s="153"/>
      <c r="G25" s="23"/>
      <c r="H25" s="23"/>
      <c r="I25" s="23"/>
      <c r="J25" s="172"/>
      <c r="K25" s="172"/>
      <c r="L25" s="23"/>
      <c r="M25" s="172"/>
      <c r="N25" s="24"/>
      <c r="O25" s="25">
        <f t="shared" si="2"/>
        <v>0</v>
      </c>
      <c r="P25" s="26">
        <f t="shared" si="3"/>
        <v>0</v>
      </c>
      <c r="Q25" s="147">
        <f t="shared" si="4"/>
        <v>0</v>
      </c>
      <c r="R25" s="27"/>
      <c r="S25" s="28">
        <v>1266</v>
      </c>
      <c r="T25" s="29" t="s">
        <v>39</v>
      </c>
      <c r="U25" s="30">
        <f>SUMIF($D$3:$D$59,S25,$Q$3:$Q$59)</f>
        <v>0</v>
      </c>
      <c r="V25" s="31"/>
      <c r="W25" s="32">
        <f>SUMIF($D$3:$D$59,S25,$O$3:$O$59)</f>
        <v>0</v>
      </c>
      <c r="X25" s="19"/>
      <c r="Y25" s="6"/>
      <c r="Z25" s="33"/>
      <c r="AA25" s="33"/>
      <c r="AB25" s="33"/>
    </row>
    <row r="26" spans="1:28" ht="29.1" customHeight="1" thickBot="1" x14ac:dyDescent="0.4">
      <c r="A26" s="152"/>
      <c r="B26" s="152" t="str">
        <f t="shared" si="1"/>
        <v>NO</v>
      </c>
      <c r="C26" s="175"/>
      <c r="D26" s="175"/>
      <c r="E26" s="175"/>
      <c r="F26" s="153"/>
      <c r="G26" s="172"/>
      <c r="H26" s="172"/>
      <c r="I26" s="172"/>
      <c r="J26" s="172"/>
      <c r="K26" s="172"/>
      <c r="L26" s="23"/>
      <c r="M26" s="172"/>
      <c r="N26" s="24"/>
      <c r="O26" s="25">
        <f t="shared" si="2"/>
        <v>0</v>
      </c>
      <c r="P26" s="26">
        <f t="shared" si="3"/>
        <v>0</v>
      </c>
      <c r="Q26" s="147">
        <f t="shared" si="4"/>
        <v>0</v>
      </c>
      <c r="R26" s="27"/>
      <c r="S26" s="28">
        <v>1757</v>
      </c>
      <c r="T26" s="29" t="s">
        <v>40</v>
      </c>
      <c r="U26" s="30">
        <f>SUMIF($D$3:$D$59,S26,$Q$3:$Q$59)</f>
        <v>0</v>
      </c>
      <c r="V26" s="31"/>
      <c r="W26" s="32">
        <f>SUMIF($D$3:$D$59,S26,$O$3:$O$59)</f>
        <v>0</v>
      </c>
      <c r="X26" s="19"/>
      <c r="Y26" s="6"/>
      <c r="Z26" s="33"/>
      <c r="AA26" s="33"/>
      <c r="AB26" s="33"/>
    </row>
    <row r="27" spans="1:28" ht="29.1" customHeight="1" thickBot="1" x14ac:dyDescent="0.4">
      <c r="A27" s="152"/>
      <c r="B27" s="152" t="str">
        <f t="shared" si="1"/>
        <v>NO</v>
      </c>
      <c r="C27" s="175"/>
      <c r="D27" s="182"/>
      <c r="E27" s="175"/>
      <c r="F27" s="153"/>
      <c r="G27" s="23"/>
      <c r="H27" s="172"/>
      <c r="I27" s="172"/>
      <c r="J27" s="172"/>
      <c r="K27" s="172"/>
      <c r="L27" s="23"/>
      <c r="M27" s="172"/>
      <c r="N27" s="24"/>
      <c r="O27" s="25">
        <f t="shared" si="2"/>
        <v>0</v>
      </c>
      <c r="P27" s="26">
        <f t="shared" si="3"/>
        <v>0</v>
      </c>
      <c r="Q27" s="147">
        <f t="shared" si="4"/>
        <v>0</v>
      </c>
      <c r="R27" s="27"/>
      <c r="S27" s="28">
        <v>1760</v>
      </c>
      <c r="T27" s="29" t="s">
        <v>41</v>
      </c>
      <c r="U27" s="30">
        <f>SUMIF($D$3:$D$59,S27,$Q$3:$Q$59)</f>
        <v>0</v>
      </c>
      <c r="V27" s="31"/>
      <c r="W27" s="32">
        <f>SUMIF($D$3:$D$59,S27,$O$3:$O$59)</f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2"/>
      <c r="B28" s="152" t="str">
        <f t="shared" si="1"/>
        <v>NO</v>
      </c>
      <c r="C28" s="175"/>
      <c r="D28" s="175"/>
      <c r="E28" s="175"/>
      <c r="F28" s="153"/>
      <c r="G28" s="23"/>
      <c r="H28" s="172"/>
      <c r="I28" s="172"/>
      <c r="J28" s="172"/>
      <c r="K28" s="172"/>
      <c r="L28" s="23"/>
      <c r="M28" s="172"/>
      <c r="N28" s="24"/>
      <c r="O28" s="25">
        <f t="shared" si="2"/>
        <v>0</v>
      </c>
      <c r="P28" s="26">
        <f t="shared" si="3"/>
        <v>0</v>
      </c>
      <c r="Q28" s="147">
        <f t="shared" si="4"/>
        <v>0</v>
      </c>
      <c r="R28" s="27"/>
      <c r="S28" s="28">
        <v>1174</v>
      </c>
      <c r="T28" s="29" t="s">
        <v>121</v>
      </c>
      <c r="U28" s="30">
        <f>SUMIF($D$3:$D$59,S28,$Q$3:$Q$59)</f>
        <v>0</v>
      </c>
      <c r="V28" s="31"/>
      <c r="W28" s="32">
        <f>SUMIF($D$3:$D$59,S28,$O$3:$O$59)</f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52"/>
      <c r="B29" s="152" t="str">
        <f t="shared" si="1"/>
        <v>NO</v>
      </c>
      <c r="C29" s="175"/>
      <c r="D29" s="175"/>
      <c r="E29" s="175"/>
      <c r="F29" s="153"/>
      <c r="G29" s="23"/>
      <c r="H29" s="172"/>
      <c r="I29" s="172"/>
      <c r="J29" s="172"/>
      <c r="K29" s="172"/>
      <c r="L29" s="23"/>
      <c r="M29" s="172"/>
      <c r="N29" s="24"/>
      <c r="O29" s="25">
        <f t="shared" si="2"/>
        <v>0</v>
      </c>
      <c r="P29" s="26">
        <f t="shared" si="3"/>
        <v>0</v>
      </c>
      <c r="Q29" s="147">
        <f t="shared" si="4"/>
        <v>0</v>
      </c>
      <c r="R29" s="27"/>
      <c r="S29" s="28">
        <v>1731</v>
      </c>
      <c r="T29" s="29" t="s">
        <v>43</v>
      </c>
      <c r="U29" s="30">
        <f>SUMIF($D$3:$D$59,S29,$Q$3:$Q$59)</f>
        <v>0</v>
      </c>
      <c r="V29" s="31"/>
      <c r="W29" s="32">
        <f>SUMIF($D$3:$D$59,S29,$O$3:$O$59)</f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2"/>
      <c r="B30" s="152" t="str">
        <f t="shared" si="1"/>
        <v>NO</v>
      </c>
      <c r="C30" s="175"/>
      <c r="D30" s="175"/>
      <c r="E30" s="175"/>
      <c r="F30" s="153"/>
      <c r="G30" s="23"/>
      <c r="H30" s="23"/>
      <c r="I30" s="23"/>
      <c r="J30" s="23"/>
      <c r="K30" s="23"/>
      <c r="L30" s="23"/>
      <c r="M30" s="172"/>
      <c r="N30" s="24"/>
      <c r="O30" s="25">
        <f t="shared" si="2"/>
        <v>0</v>
      </c>
      <c r="P30" s="26">
        <f t="shared" si="3"/>
        <v>0</v>
      </c>
      <c r="Q30" s="147">
        <f t="shared" ref="Q30:Q31" si="5">SUM(F30:N30)</f>
        <v>0</v>
      </c>
      <c r="R30" s="27"/>
      <c r="S30" s="28">
        <v>1773</v>
      </c>
      <c r="T30" s="29" t="s">
        <v>71</v>
      </c>
      <c r="U30" s="30">
        <f>SUMIF($D$3:$D$59,S30,$Q$3:$Q$59)</f>
        <v>36</v>
      </c>
      <c r="V30" s="31"/>
      <c r="W30" s="32">
        <f>SUMIF($D$3:$D$59,S30,$O$3:$O$59)</f>
        <v>36</v>
      </c>
      <c r="X30" s="19"/>
      <c r="Y30" s="6"/>
      <c r="Z30" s="6"/>
      <c r="AA30" s="6"/>
      <c r="AB30" s="6"/>
    </row>
    <row r="31" spans="1:28" ht="29.1" customHeight="1" thickBot="1" x14ac:dyDescent="0.4">
      <c r="A31" s="152"/>
      <c r="B31" s="152" t="str">
        <f t="shared" si="1"/>
        <v>NO</v>
      </c>
      <c r="C31" s="175"/>
      <c r="D31" s="175"/>
      <c r="E31" s="175"/>
      <c r="F31" s="153"/>
      <c r="G31" s="23"/>
      <c r="H31" s="23"/>
      <c r="I31" s="23"/>
      <c r="J31" s="23"/>
      <c r="K31" s="23"/>
      <c r="L31" s="23"/>
      <c r="M31" s="172"/>
      <c r="N31" s="24"/>
      <c r="O31" s="25">
        <f t="shared" si="2"/>
        <v>0</v>
      </c>
      <c r="P31" s="26">
        <f t="shared" si="3"/>
        <v>0</v>
      </c>
      <c r="Q31" s="147">
        <f t="shared" si="5"/>
        <v>0</v>
      </c>
      <c r="R31" s="27"/>
      <c r="S31" s="28">
        <v>1347</v>
      </c>
      <c r="T31" s="29" t="s">
        <v>45</v>
      </c>
      <c r="U31" s="30">
        <f>SUMIF($D$3:$D$59,S31,$Q$3:$Q$59)</f>
        <v>0</v>
      </c>
      <c r="V31" s="31"/>
      <c r="W31" s="32">
        <f>SUMIF($D$3:$D$59,S31,$O$3:$O$59)</f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2"/>
      <c r="B32" s="152" t="str">
        <f t="shared" si="1"/>
        <v>NO</v>
      </c>
      <c r="C32" s="175"/>
      <c r="D32" s="175"/>
      <c r="E32" s="175"/>
      <c r="F32" s="174"/>
      <c r="G32" s="172"/>
      <c r="H32" s="172"/>
      <c r="I32" s="172"/>
      <c r="J32" s="172"/>
      <c r="K32" s="172"/>
      <c r="L32" s="23"/>
      <c r="M32" s="172"/>
      <c r="N32" s="24"/>
      <c r="O32" s="25">
        <f t="shared" si="2"/>
        <v>0</v>
      </c>
      <c r="P32" s="26">
        <f t="shared" si="3"/>
        <v>0</v>
      </c>
      <c r="Q32" s="147">
        <v>0</v>
      </c>
      <c r="R32" s="27"/>
      <c r="S32" s="28">
        <v>1889</v>
      </c>
      <c r="T32" s="29" t="s">
        <v>115</v>
      </c>
      <c r="U32" s="30">
        <f>SUMIF($D$3:$D$59,S32,$Q$3:$Q$59)</f>
        <v>0</v>
      </c>
      <c r="V32" s="31"/>
      <c r="W32" s="32">
        <f>SUMIF($D$3:$D$59,S32,$O$3:$O$59)</f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2"/>
      <c r="B33" s="152" t="str">
        <f t="shared" si="1"/>
        <v>NO</v>
      </c>
      <c r="C33" s="175"/>
      <c r="D33" s="175"/>
      <c r="E33" s="175"/>
      <c r="F33" s="153"/>
      <c r="G33" s="23"/>
      <c r="H33" s="23"/>
      <c r="I33" s="23"/>
      <c r="J33" s="23"/>
      <c r="K33" s="23"/>
      <c r="L33" s="23"/>
      <c r="M33" s="172"/>
      <c r="N33" s="24"/>
      <c r="O33" s="25">
        <f t="shared" si="2"/>
        <v>0</v>
      </c>
      <c r="P33" s="26">
        <f t="shared" si="3"/>
        <v>0</v>
      </c>
      <c r="Q33" s="147">
        <v>0</v>
      </c>
      <c r="R33" s="27"/>
      <c r="S33" s="28">
        <v>1883</v>
      </c>
      <c r="T33" s="29" t="s">
        <v>47</v>
      </c>
      <c r="U33" s="30">
        <f>SUMIF($D$3:$D$59,S33,$Q$3:$Q$59)</f>
        <v>0</v>
      </c>
      <c r="V33" s="31"/>
      <c r="W33" s="32">
        <f>SUMIF($D$3:$D$59,S33,$O$3:$O$59)</f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2"/>
      <c r="B34" s="152" t="str">
        <f t="shared" ref="B34:B41" si="6">IF(P34&lt;2,"NO","SI")</f>
        <v>NO</v>
      </c>
      <c r="C34" s="175"/>
      <c r="D34" s="175"/>
      <c r="E34" s="175"/>
      <c r="F34" s="153"/>
      <c r="G34" s="23"/>
      <c r="H34" s="23"/>
      <c r="I34" s="23"/>
      <c r="J34" s="23"/>
      <c r="K34" s="23"/>
      <c r="L34" s="23"/>
      <c r="M34" s="23"/>
      <c r="N34" s="24"/>
      <c r="O34" s="25">
        <f t="shared" ref="O34:O41" si="7">IF(P34=9,SUM(F34:N34)-SMALL(F34:N34,1)-SMALL(F34:N34,2),IF(P34=8,SUM(F34:N34)-SMALL(F34:N34,1),SUM(F34:N34)))</f>
        <v>0</v>
      </c>
      <c r="P34" s="26">
        <f t="shared" ref="P34:P41" si="8">COUNTA(F34:N34)</f>
        <v>0</v>
      </c>
      <c r="Q34" s="147">
        <f t="shared" ref="Q34:Q41" si="9">SUM(F34:N34)</f>
        <v>0</v>
      </c>
      <c r="R34" s="27"/>
      <c r="S34" s="28">
        <v>2072</v>
      </c>
      <c r="T34" s="29" t="s">
        <v>109</v>
      </c>
      <c r="U34" s="30">
        <f>SUMIF($D$3:$D$59,S34,$Q$3:$Q$59)</f>
        <v>0</v>
      </c>
      <c r="V34" s="31"/>
      <c r="W34" s="32">
        <f>SUMIF($D$3:$D$59,S34,$O$3:$O$59)</f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52"/>
      <c r="B35" s="152" t="str">
        <f t="shared" si="6"/>
        <v>NO</v>
      </c>
      <c r="C35" s="175"/>
      <c r="D35" s="175"/>
      <c r="E35" s="175"/>
      <c r="F35" s="153"/>
      <c r="G35" s="23"/>
      <c r="H35" s="23"/>
      <c r="I35" s="23"/>
      <c r="J35" s="23"/>
      <c r="K35" s="23"/>
      <c r="L35" s="23"/>
      <c r="M35" s="23"/>
      <c r="N35" s="24"/>
      <c r="O35" s="25">
        <f t="shared" si="7"/>
        <v>0</v>
      </c>
      <c r="P35" s="26">
        <f t="shared" si="8"/>
        <v>0</v>
      </c>
      <c r="Q35" s="147">
        <f t="shared" si="9"/>
        <v>0</v>
      </c>
      <c r="R35" s="27"/>
      <c r="S35" s="28">
        <v>1615</v>
      </c>
      <c r="T35" s="29" t="s">
        <v>110</v>
      </c>
      <c r="U35" s="30">
        <f>SUMIF($D$3:$D$59,S35,$Q$3:$Q$59)</f>
        <v>0</v>
      </c>
      <c r="V35" s="31"/>
      <c r="W35" s="32">
        <f>SUMIF($D$3:$D$59,S35,$O$3:$O$59)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2"/>
      <c r="B36" s="152" t="str">
        <f t="shared" si="6"/>
        <v>NO</v>
      </c>
      <c r="C36" s="175"/>
      <c r="D36" s="175"/>
      <c r="E36" s="175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7"/>
        <v>0</v>
      </c>
      <c r="P36" s="26">
        <f t="shared" si="8"/>
        <v>0</v>
      </c>
      <c r="Q36" s="147">
        <f t="shared" si="9"/>
        <v>0</v>
      </c>
      <c r="R36" s="27"/>
      <c r="S36" s="28">
        <v>48</v>
      </c>
      <c r="T36" s="29" t="s">
        <v>111</v>
      </c>
      <c r="U36" s="30">
        <f>SUMIF($D$3:$D$59,S36,$Q$3:$Q$59)</f>
        <v>0</v>
      </c>
      <c r="V36" s="31"/>
      <c r="W36" s="32">
        <f>SUMIF($D$3:$D$59,S36,$O$3:$O$59)</f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2"/>
      <c r="B37" s="152" t="str">
        <f t="shared" si="6"/>
        <v>NO</v>
      </c>
      <c r="C37" s="175"/>
      <c r="D37" s="175"/>
      <c r="E37" s="175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7"/>
        <v>0</v>
      </c>
      <c r="P37" s="26">
        <f t="shared" si="8"/>
        <v>0</v>
      </c>
      <c r="Q37" s="147">
        <f t="shared" si="9"/>
        <v>0</v>
      </c>
      <c r="R37" s="27"/>
      <c r="S37" s="28">
        <v>1353</v>
      </c>
      <c r="T37" s="29" t="s">
        <v>112</v>
      </c>
      <c r="U37" s="30">
        <f>SUMIF($D$3:$D$59,S37,$Q$3:$Q$59)</f>
        <v>0</v>
      </c>
      <c r="V37" s="31"/>
      <c r="W37" s="32">
        <f>SUMIF($D$3:$D$59,S37,$O$3:$O$59)</f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2"/>
      <c r="B38" s="152" t="str">
        <f t="shared" si="6"/>
        <v>NO</v>
      </c>
      <c r="C38" s="175"/>
      <c r="D38" s="175"/>
      <c r="E38" s="175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7"/>
        <v>0</v>
      </c>
      <c r="P38" s="26">
        <f t="shared" si="8"/>
        <v>0</v>
      </c>
      <c r="Q38" s="147">
        <f t="shared" si="9"/>
        <v>0</v>
      </c>
      <c r="R38" s="27"/>
      <c r="S38" s="28">
        <v>1665</v>
      </c>
      <c r="T38" s="29" t="s">
        <v>113</v>
      </c>
      <c r="U38" s="30">
        <f>SUMIF($D$3:$D$59,S38,$Q$3:$Q$59)</f>
        <v>0</v>
      </c>
      <c r="V38" s="31"/>
      <c r="W38" s="32">
        <f>SUMIF($D$3:$D$59,S38,$O$3:$O$59)</f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2"/>
      <c r="B39" s="152" t="str">
        <f t="shared" si="6"/>
        <v>NO</v>
      </c>
      <c r="C39" s="175"/>
      <c r="D39" s="175"/>
      <c r="E39" s="175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7"/>
        <v>0</v>
      </c>
      <c r="P39" s="26">
        <f t="shared" si="8"/>
        <v>0</v>
      </c>
      <c r="Q39" s="147">
        <f t="shared" si="9"/>
        <v>0</v>
      </c>
      <c r="R39" s="27"/>
      <c r="S39" s="28">
        <v>2015</v>
      </c>
      <c r="T39" s="29" t="s">
        <v>163</v>
      </c>
      <c r="U39" s="30">
        <f>SUMIF($D$3:$D$59,S39,$Q$3:$Q$59)</f>
        <v>0</v>
      </c>
      <c r="V39" s="31"/>
      <c r="W39" s="32">
        <f>SUMIF($D$3:$D$59,S39,$O$3:$O$59)</f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2"/>
      <c r="B40" s="152" t="str">
        <f t="shared" si="6"/>
        <v>NO</v>
      </c>
      <c r="C40" s="175"/>
      <c r="D40" s="175"/>
      <c r="E40" s="175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7"/>
        <v>0</v>
      </c>
      <c r="P40" s="26">
        <f t="shared" si="8"/>
        <v>0</v>
      </c>
      <c r="Q40" s="147">
        <f t="shared" si="9"/>
        <v>0</v>
      </c>
      <c r="R40" s="27"/>
      <c r="S40" s="28">
        <v>1886</v>
      </c>
      <c r="T40" s="29" t="s">
        <v>856</v>
      </c>
      <c r="U40" s="30">
        <f>SUMIF($D$3:$D$59,S40,$Q$3:$Q$59)</f>
        <v>0</v>
      </c>
      <c r="V40" s="31"/>
      <c r="W40" s="32">
        <f>SUMIF($D$3:$D$59,S40,$O$3:$O$59)</f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2"/>
      <c r="B41" s="152" t="str">
        <f t="shared" si="6"/>
        <v>NO</v>
      </c>
      <c r="C41" s="175"/>
      <c r="D41" s="175"/>
      <c r="E41" s="175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7"/>
        <v>0</v>
      </c>
      <c r="P41" s="26">
        <f t="shared" si="8"/>
        <v>0</v>
      </c>
      <c r="Q41" s="147">
        <f t="shared" si="9"/>
        <v>0</v>
      </c>
      <c r="R41" s="27"/>
      <c r="S41" s="28"/>
      <c r="T41" s="29"/>
      <c r="U41" s="30">
        <f>SUMIF($D$3:$D$59,S41,$Q$3:$Q$59)</f>
        <v>0</v>
      </c>
      <c r="V41" s="31"/>
      <c r="W41" s="32">
        <f>SUMIF($D$3:$D$59,S41,$O$3:$O$59)</f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2"/>
      <c r="B42" s="152" t="str">
        <f t="shared" ref="B42:B46" si="10">IF(P42&lt;2,"NO","SI")</f>
        <v>NO</v>
      </c>
      <c r="C42" s="175"/>
      <c r="D42" s="175"/>
      <c r="E42" s="175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ref="O42:O46" si="11">IF(P42=9,SUM(F42:N42)-SMALL(F42:N42,1)-SMALL(F42:N42,2),IF(P42=8,SUM(F42:N42)-SMALL(F42:N42,1),SUM(F42:N42)))</f>
        <v>0</v>
      </c>
      <c r="P42" s="26">
        <f t="shared" ref="P42:P46" si="12">COUNTA(F42:N42)</f>
        <v>0</v>
      </c>
      <c r="Q42" s="147">
        <f t="shared" ref="Q42:Q46" si="13">SUM(F42:N42)</f>
        <v>0</v>
      </c>
      <c r="R42" s="27"/>
      <c r="S42" s="28"/>
      <c r="T42" s="29"/>
      <c r="U42" s="30">
        <f>SUMIF($D$3:$D$59,S42,$Q$3:$Q$59)</f>
        <v>0</v>
      </c>
      <c r="V42" s="31"/>
      <c r="W42" s="32">
        <f>SUMIF($D$3:$D$59,S42,$O$3:$O$59)</f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2"/>
      <c r="B43" s="152" t="str">
        <f t="shared" si="10"/>
        <v>NO</v>
      </c>
      <c r="C43" s="161"/>
      <c r="D43" s="164"/>
      <c r="E43" s="161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11"/>
        <v>0</v>
      </c>
      <c r="P43" s="26">
        <f t="shared" si="12"/>
        <v>0</v>
      </c>
      <c r="Q43" s="147">
        <f t="shared" si="13"/>
        <v>0</v>
      </c>
      <c r="R43" s="27"/>
      <c r="S43" s="28"/>
      <c r="T43" s="29"/>
      <c r="U43" s="30">
        <f>SUMIF($D$3:$D$59,S43,$Q$3:$Q$59)</f>
        <v>0</v>
      </c>
      <c r="V43" s="31"/>
      <c r="W43" s="32">
        <f>SUMIF($D$3:$D$59,S43,$O$3:$O$59)</f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2"/>
      <c r="B44" s="152" t="str">
        <f t="shared" si="10"/>
        <v>NO</v>
      </c>
      <c r="C44" s="161"/>
      <c r="D44" s="164"/>
      <c r="E44" s="161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11"/>
        <v>0</v>
      </c>
      <c r="P44" s="26">
        <f t="shared" si="12"/>
        <v>0</v>
      </c>
      <c r="Q44" s="147">
        <f t="shared" si="13"/>
        <v>0</v>
      </c>
      <c r="R44" s="27"/>
      <c r="S44" s="28">
        <v>2199</v>
      </c>
      <c r="T44" s="145" t="s">
        <v>106</v>
      </c>
      <c r="U44" s="30">
        <f>SUMIF($D$3:$D$59,S44,$Q$3:$Q$59)</f>
        <v>0</v>
      </c>
      <c r="V44" s="31"/>
      <c r="W44" s="32">
        <f>SUMIF($D$3:$D$59,S44,$O$3:$O$59)</f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2"/>
      <c r="B45" s="152" t="str">
        <f t="shared" si="10"/>
        <v>NO</v>
      </c>
      <c r="C45" s="20"/>
      <c r="D45" s="21"/>
      <c r="E45" s="22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11"/>
        <v>0</v>
      </c>
      <c r="P45" s="26">
        <f t="shared" si="12"/>
        <v>0</v>
      </c>
      <c r="Q45" s="147">
        <f t="shared" si="13"/>
        <v>0</v>
      </c>
      <c r="R45" s="27"/>
      <c r="S45" s="28">
        <v>1908</v>
      </c>
      <c r="T45" s="29" t="s">
        <v>55</v>
      </c>
      <c r="U45" s="30">
        <f>SUMIF($D$3:$D$59,S45,$Q$3:$Q$59)</f>
        <v>0</v>
      </c>
      <c r="V45" s="31"/>
      <c r="W45" s="32">
        <f>SUMIF($D$3:$D$59,S45,$O$3:$O$59)</f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2"/>
      <c r="B46" s="152" t="str">
        <f t="shared" si="10"/>
        <v>NO</v>
      </c>
      <c r="C46" s="20"/>
      <c r="D46" s="21"/>
      <c r="E46" s="22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11"/>
        <v>0</v>
      </c>
      <c r="P46" s="26">
        <f t="shared" si="12"/>
        <v>0</v>
      </c>
      <c r="Q46" s="147">
        <f t="shared" si="13"/>
        <v>0</v>
      </c>
      <c r="R46" s="35"/>
      <c r="S46" s="28">
        <v>2057</v>
      </c>
      <c r="T46" s="29" t="s">
        <v>56</v>
      </c>
      <c r="U46" s="30">
        <f>SUMIF($D$3:$D$59,S46,$Q$3:$Q$59)</f>
        <v>0</v>
      </c>
      <c r="V46" s="31"/>
      <c r="W46" s="32">
        <f>SUMIF($D$3:$D$59,S46,$O$3:$O$59)</f>
        <v>24</v>
      </c>
      <c r="X46" s="19"/>
      <c r="Y46" s="6"/>
      <c r="Z46" s="6"/>
      <c r="AA46" s="6"/>
      <c r="AB46" s="6"/>
    </row>
    <row r="47" spans="1:28" ht="29.1" customHeight="1" thickBot="1" x14ac:dyDescent="0.4">
      <c r="A47" s="152"/>
      <c r="B47" s="152" t="str">
        <f t="shared" ref="B47:B56" si="14">IF(P47&lt;2,"NO","SI")</f>
        <v>NO</v>
      </c>
      <c r="C47" s="136"/>
      <c r="D47" s="21"/>
      <c r="E47" s="62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ref="O47:O52" si="15">IF(P47=9,SUM(F47:N47)-SMALL(F47:N47,1)-SMALL(F47:N47,2),IF(P47=8,SUM(F47:N47)-SMALL(F47:N47,1),SUM(F47:N47)))</f>
        <v>0</v>
      </c>
      <c r="P47" s="26">
        <f t="shared" ref="P47:P52" si="16">COUNTA(F47:N47)</f>
        <v>0</v>
      </c>
      <c r="Q47" s="147">
        <f t="shared" ref="Q47:Q52" si="17">SUM(F47:N47)</f>
        <v>0</v>
      </c>
      <c r="R47" s="35"/>
      <c r="S47" s="28">
        <v>2069</v>
      </c>
      <c r="T47" s="29" t="s">
        <v>57</v>
      </c>
      <c r="U47" s="30">
        <f>SUMIF($D$3:$D$59,S47,$Q$3:$Q$59)</f>
        <v>0</v>
      </c>
      <c r="V47" s="31"/>
      <c r="W47" s="32">
        <f>SUMIF($D$3:$D$59,S47,$O$3:$O$59)</f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2"/>
      <c r="B48" s="152" t="str">
        <f t="shared" si="14"/>
        <v>NO</v>
      </c>
      <c r="C48" s="20"/>
      <c r="D48" s="21"/>
      <c r="E48" s="22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15"/>
        <v>0</v>
      </c>
      <c r="P48" s="26">
        <f t="shared" si="16"/>
        <v>0</v>
      </c>
      <c r="Q48" s="147">
        <f t="shared" si="17"/>
        <v>0</v>
      </c>
      <c r="R48" s="19"/>
      <c r="S48" s="28">
        <v>1887</v>
      </c>
      <c r="T48" s="29" t="s">
        <v>123</v>
      </c>
      <c r="U48" s="30">
        <f>SUMIF($D$3:$D$59,S48,$Q$3:$Q$59)</f>
        <v>0</v>
      </c>
      <c r="V48" s="31"/>
      <c r="W48" s="32">
        <f>SUMIF($D$3:$D$59,S48,$O$3:$O$59)</f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2"/>
      <c r="B49" s="152" t="str">
        <f t="shared" si="14"/>
        <v>NO</v>
      </c>
      <c r="C49" s="20"/>
      <c r="D49" s="21"/>
      <c r="E49" s="22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15"/>
        <v>0</v>
      </c>
      <c r="P49" s="26">
        <f t="shared" si="16"/>
        <v>0</v>
      </c>
      <c r="Q49" s="147">
        <f t="shared" si="17"/>
        <v>0</v>
      </c>
      <c r="R49" s="19"/>
      <c r="S49" s="28">
        <v>2029</v>
      </c>
      <c r="T49" s="29" t="s">
        <v>59</v>
      </c>
      <c r="U49" s="30">
        <f>SUMIF($D$3:$D$59,S49,$Q$3:$Q$59)</f>
        <v>0</v>
      </c>
      <c r="V49" s="31"/>
      <c r="W49" s="32">
        <f>SUMIF($D$3:$D$59,S49,$O$3:$O$59)</f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52"/>
      <c r="B50" s="152" t="str">
        <f t="shared" si="14"/>
        <v>NO</v>
      </c>
      <c r="C50" s="20"/>
      <c r="D50" s="21"/>
      <c r="E50" s="22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5"/>
        <v>0</v>
      </c>
      <c r="P50" s="26">
        <f t="shared" si="16"/>
        <v>0</v>
      </c>
      <c r="Q50" s="147">
        <f t="shared" si="17"/>
        <v>0</v>
      </c>
      <c r="R50" s="19"/>
      <c r="S50" s="28">
        <v>2027</v>
      </c>
      <c r="T50" s="29" t="s">
        <v>20</v>
      </c>
      <c r="U50" s="30">
        <f>SUMIF($D$3:$D$59,S50,$Q$3:$Q$59)</f>
        <v>36</v>
      </c>
      <c r="V50" s="31"/>
      <c r="W50" s="32">
        <f>SUMIF($D$3:$D$59,S50,$O$3:$O$59)</f>
        <v>36</v>
      </c>
      <c r="X50" s="6"/>
      <c r="Y50" s="6"/>
      <c r="Z50" s="6"/>
      <c r="AA50" s="6"/>
      <c r="AB50" s="6"/>
    </row>
    <row r="51" spans="1:28" ht="29.1" customHeight="1" thickBot="1" x14ac:dyDescent="0.4">
      <c r="A51" s="152"/>
      <c r="B51" s="152" t="str">
        <f t="shared" si="14"/>
        <v>NO</v>
      </c>
      <c r="C51" s="20"/>
      <c r="D51" s="21"/>
      <c r="E51" s="22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15"/>
        <v>0</v>
      </c>
      <c r="P51" s="26">
        <f t="shared" si="16"/>
        <v>0</v>
      </c>
      <c r="Q51" s="147">
        <f t="shared" si="17"/>
        <v>0</v>
      </c>
      <c r="R51" s="19"/>
      <c r="S51" s="28">
        <v>1862</v>
      </c>
      <c r="T51" s="29" t="s">
        <v>60</v>
      </c>
      <c r="U51" s="30">
        <f>SUMIF($D$3:$D$59,S51,$Q$3:$Q$59)</f>
        <v>0</v>
      </c>
      <c r="V51" s="31"/>
      <c r="W51" s="32">
        <f>SUMIF($D$3:$D$59,S51,$O$3:$O$59)</f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52"/>
      <c r="B52" s="152" t="str">
        <f t="shared" si="14"/>
        <v>NO</v>
      </c>
      <c r="C52" s="20"/>
      <c r="D52" s="21"/>
      <c r="E52" s="22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5"/>
        <v>0</v>
      </c>
      <c r="P52" s="26">
        <f t="shared" si="16"/>
        <v>0</v>
      </c>
      <c r="Q52" s="147">
        <f t="shared" si="17"/>
        <v>0</v>
      </c>
      <c r="R52" s="19"/>
      <c r="S52" s="28">
        <v>1132</v>
      </c>
      <c r="T52" s="29" t="s">
        <v>61</v>
      </c>
      <c r="U52" s="30">
        <f>SUMIF($D$3:$D$59,S52,$Q$3:$Q$59)</f>
        <v>0</v>
      </c>
      <c r="V52" s="31"/>
      <c r="W52" s="32">
        <f>SUMIF($D$3:$D$59,S52,$O$3:$O$59)</f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52"/>
      <c r="B53" s="152" t="str">
        <f t="shared" si="14"/>
        <v>NO</v>
      </c>
      <c r="C53" s="20"/>
      <c r="D53" s="21"/>
      <c r="E53" s="22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ref="O53:O56" si="18">IF(P53=9,SUM(F53:N53)-SMALL(F53:N53,1)-SMALL(F53:N53,2),IF(P53=8,SUM(F53:N53)-SMALL(F53:N53,1),SUM(F53:N53)))</f>
        <v>0</v>
      </c>
      <c r="P53" s="26">
        <f t="shared" ref="P53:P56" si="19">COUNTA(F53:N53)</f>
        <v>0</v>
      </c>
      <c r="Q53" s="147">
        <f t="shared" ref="Q53:Q56" si="20">SUM(F53:N53)</f>
        <v>0</v>
      </c>
      <c r="R53" s="19"/>
      <c r="S53" s="28">
        <v>1988</v>
      </c>
      <c r="T53" s="29" t="s">
        <v>62</v>
      </c>
      <c r="U53" s="30">
        <f>SUMIF($D$3:$D$59,S53,$Q$3:$Q$59)</f>
        <v>0</v>
      </c>
      <c r="V53" s="31"/>
      <c r="W53" s="32">
        <f>SUMIF($D$3:$D$59,S53,$O$3:$O$59)</f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52"/>
      <c r="B54" s="152" t="str">
        <f t="shared" si="14"/>
        <v>NO</v>
      </c>
      <c r="C54" s="20"/>
      <c r="D54" s="21"/>
      <c r="E54" s="22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8"/>
        <v>0</v>
      </c>
      <c r="P54" s="26">
        <f t="shared" si="19"/>
        <v>0</v>
      </c>
      <c r="Q54" s="147">
        <f t="shared" si="20"/>
        <v>0</v>
      </c>
      <c r="R54" s="19"/>
      <c r="S54" s="28">
        <v>1172</v>
      </c>
      <c r="T54" s="29" t="s">
        <v>161</v>
      </c>
      <c r="U54" s="30">
        <f>SUMIF($D$3:$D$59,S54,$Q$3:$Q$59)</f>
        <v>0</v>
      </c>
      <c r="V54" s="31"/>
      <c r="W54" s="32">
        <f>SUMIF($D$3:$D$59,S54,$O$3:$O$59)</f>
        <v>12</v>
      </c>
      <c r="X54" s="6"/>
      <c r="Y54" s="6"/>
      <c r="Z54" s="6"/>
      <c r="AA54" s="6"/>
      <c r="AB54" s="6"/>
    </row>
    <row r="55" spans="1:28" ht="29.1" customHeight="1" thickBot="1" x14ac:dyDescent="0.4">
      <c r="A55" s="152"/>
      <c r="B55" s="152" t="str">
        <f t="shared" si="14"/>
        <v>NO</v>
      </c>
      <c r="C55" s="20"/>
      <c r="D55" s="21"/>
      <c r="E55" s="22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8"/>
        <v>0</v>
      </c>
      <c r="P55" s="26">
        <f t="shared" si="19"/>
        <v>0</v>
      </c>
      <c r="Q55" s="147">
        <f t="shared" si="20"/>
        <v>0</v>
      </c>
      <c r="R55" s="19"/>
      <c r="S55" s="28"/>
      <c r="T55" s="29"/>
      <c r="U55" s="30">
        <f>SUMIF($D$3:$D$59,S55,$Q$3:$Q$59)</f>
        <v>0</v>
      </c>
      <c r="V55" s="31"/>
      <c r="W55" s="32">
        <f>SUMIF($D$3:$D$59,S55,$O$3:$O$59)</f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52"/>
      <c r="B56" s="152" t="str">
        <f t="shared" si="14"/>
        <v>NO</v>
      </c>
      <c r="C56" s="20"/>
      <c r="D56" s="21"/>
      <c r="E56" s="22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8"/>
        <v>0</v>
      </c>
      <c r="P56" s="26">
        <f t="shared" si="19"/>
        <v>0</v>
      </c>
      <c r="Q56" s="147">
        <f t="shared" si="20"/>
        <v>0</v>
      </c>
      <c r="R56" s="19"/>
      <c r="S56" s="28">
        <v>2513</v>
      </c>
      <c r="T56" s="29" t="s">
        <v>211</v>
      </c>
      <c r="U56" s="30">
        <f>SUMIF($D$3:$D$59,S56,$Q$3:$Q$59)</f>
        <v>0</v>
      </c>
      <c r="V56" s="31"/>
      <c r="W56" s="32">
        <f>SUMIF($D$3:$D$59,S56,$O$3:$O$59)</f>
        <v>0</v>
      </c>
      <c r="X56" s="6"/>
      <c r="Y56" s="6"/>
      <c r="Z56" s="6"/>
      <c r="AA56" s="6"/>
      <c r="AB56" s="6"/>
    </row>
    <row r="57" spans="1:28" ht="29.1" customHeight="1" thickBot="1" x14ac:dyDescent="0.45">
      <c r="A57" s="42"/>
      <c r="B57" s="42">
        <f>COUNTIF(B3:B56,"SI")</f>
        <v>19</v>
      </c>
      <c r="C57" s="42">
        <f>COUNTA(C3:C56)</f>
        <v>19</v>
      </c>
      <c r="D57" s="42"/>
      <c r="E57" s="43"/>
      <c r="F57" s="42">
        <f>COUNTA(F3:F56)</f>
        <v>15</v>
      </c>
      <c r="G57" s="42">
        <f>COUNTA(G3:G56)</f>
        <v>13</v>
      </c>
      <c r="H57" s="42">
        <f>COUNTA(H3:H56)</f>
        <v>12</v>
      </c>
      <c r="I57" s="42">
        <f>COUNTA(I3:I56)</f>
        <v>0</v>
      </c>
      <c r="J57" s="42">
        <f>COUNTA(J3:J56)</f>
        <v>0</v>
      </c>
      <c r="K57" s="42">
        <f>COUNTA(K3:K56)</f>
        <v>0</v>
      </c>
      <c r="L57" s="42">
        <f>COUNTA(L3:L56)</f>
        <v>0</v>
      </c>
      <c r="M57" s="42">
        <f>COUNTA(M3:M56)</f>
        <v>0</v>
      </c>
      <c r="N57" s="42">
        <f>COUNTA(N3:N56)</f>
        <v>0</v>
      </c>
      <c r="O57" s="45">
        <f>SUM(O3:O56)</f>
        <v>480</v>
      </c>
      <c r="P57" s="46"/>
      <c r="Q57" s="26">
        <f>SUM(Q3:Q56)</f>
        <v>420</v>
      </c>
      <c r="R57" s="19"/>
      <c r="S57" s="28">
        <v>1990</v>
      </c>
      <c r="T57" s="29" t="s">
        <v>26</v>
      </c>
      <c r="U57" s="30">
        <f>SUMIF($D$3:$D$59,S57,$Q$3:$Q$59)</f>
        <v>0</v>
      </c>
      <c r="V57" s="31"/>
      <c r="W57" s="32">
        <f>SUMIF($D$3:$D$59,S57,$O$3:$O$59)</f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7"/>
      <c r="P58" s="6"/>
      <c r="Q58" s="47"/>
      <c r="R58" s="19"/>
      <c r="S58" s="28">
        <v>2068</v>
      </c>
      <c r="T58" s="29" t="s">
        <v>64</v>
      </c>
      <c r="U58" s="30">
        <f>SUMIF($D$3:$D$59,S58,$Q$3:$Q$59)</f>
        <v>0</v>
      </c>
      <c r="V58" s="31"/>
      <c r="W58" s="32">
        <f>SUMIF($D$3:$D$59,S58,$O$3:$O$59)</f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19"/>
      <c r="S59" s="28">
        <v>2075</v>
      </c>
      <c r="T59" s="145" t="s">
        <v>118</v>
      </c>
      <c r="U59" s="30">
        <f>SUMIF($D$3:$D$59,S59,$Q$3:$Q$59)</f>
        <v>0</v>
      </c>
      <c r="V59" s="31"/>
      <c r="W59" s="32">
        <f>SUMIF($D$3:$D$59,S59,$O$3:$O$59)</f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88"/>
      <c r="B60" s="6"/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2"/>
      <c r="P60" s="6"/>
      <c r="Q60" s="6"/>
      <c r="R60" s="19"/>
      <c r="S60" s="28">
        <v>2076</v>
      </c>
      <c r="T60" s="29" t="s">
        <v>117</v>
      </c>
      <c r="U60" s="30">
        <f>SUMIF($D$3:$D$59,S60,$Q$3:$Q$59)</f>
        <v>0</v>
      </c>
      <c r="V60" s="31"/>
      <c r="W60" s="32">
        <f>SUMIF($D$3:$D$59,S60,$O$3:$O$59)</f>
        <v>0</v>
      </c>
      <c r="X60" s="6"/>
      <c r="Y60" s="6"/>
      <c r="Z60" s="6"/>
      <c r="AA60" s="6"/>
      <c r="AB60" s="6"/>
    </row>
    <row r="61" spans="1:28" ht="29.1" customHeight="1" thickBot="1" x14ac:dyDescent="0.4">
      <c r="R61" s="19"/>
      <c r="S61" s="28">
        <v>2161</v>
      </c>
      <c r="T61" s="29" t="s">
        <v>66</v>
      </c>
      <c r="U61" s="30">
        <f>SUMIF($D$3:$D$59,S61,$Q$3:$Q$59)</f>
        <v>0</v>
      </c>
      <c r="V61" s="31"/>
      <c r="W61" s="32">
        <f>SUMIF($D$3:$D$59,S61,$O$3:$O$59)</f>
        <v>0</v>
      </c>
      <c r="X61" s="6"/>
      <c r="Y61" s="6"/>
      <c r="Z61" s="6"/>
      <c r="AA61" s="6"/>
      <c r="AB61" s="6"/>
    </row>
    <row r="62" spans="1:28" ht="29.1" customHeight="1" thickBot="1" x14ac:dyDescent="0.4">
      <c r="R62" s="19"/>
      <c r="S62" s="28">
        <v>1216</v>
      </c>
      <c r="T62" s="145" t="s">
        <v>108</v>
      </c>
      <c r="U62" s="30">
        <f>SUMIF($D$3:$D$59,S62,$Q$3:$Q$59)</f>
        <v>0</v>
      </c>
      <c r="V62" s="31"/>
      <c r="W62" s="32">
        <f>SUMIF($D$3:$D$59,S62,$O$3:$O$59)</f>
        <v>0</v>
      </c>
      <c r="X62" s="6"/>
      <c r="Y62" s="6"/>
      <c r="Z62" s="6"/>
      <c r="AA62" s="6"/>
      <c r="AB62" s="6"/>
    </row>
    <row r="63" spans="1:28" ht="29.1" customHeight="1" thickBot="1" x14ac:dyDescent="0.4">
      <c r="R63" s="19"/>
      <c r="S63" s="28">
        <v>2612</v>
      </c>
      <c r="T63" s="29" t="s">
        <v>227</v>
      </c>
      <c r="U63" s="30">
        <f>SUMIF($D$3:$D$59,S63,$Q$3:$Q$59)</f>
        <v>0</v>
      </c>
      <c r="V63" s="31"/>
      <c r="W63" s="32">
        <f>SUMIF($D$3:$D$59,S63,$O$3:$O$59)</f>
        <v>0</v>
      </c>
      <c r="X63" s="6"/>
      <c r="Y63" s="6"/>
      <c r="Z63" s="6"/>
      <c r="AA63" s="6"/>
      <c r="AB63" s="6"/>
    </row>
    <row r="64" spans="1:28" ht="29.1" customHeight="1" thickBot="1" x14ac:dyDescent="0.4">
      <c r="R64" s="19"/>
      <c r="S64" s="28">
        <v>1896</v>
      </c>
      <c r="T64" s="29" t="s">
        <v>116</v>
      </c>
      <c r="U64" s="30">
        <f>SUMIF($D$3:$D$59,S64,$Q$3:$Q$59)</f>
        <v>0</v>
      </c>
      <c r="V64" s="31"/>
      <c r="W64" s="32">
        <f>SUMIF($D$3:$D$59,S64,$O$3:$O$59)</f>
        <v>0</v>
      </c>
      <c r="X64" s="6"/>
      <c r="Y64" s="6"/>
      <c r="Z64" s="6"/>
      <c r="AA64" s="6"/>
      <c r="AB64" s="6"/>
    </row>
    <row r="65" spans="18:28" ht="29.1" customHeight="1" x14ac:dyDescent="0.35">
      <c r="R65" s="19"/>
      <c r="S65" s="6"/>
      <c r="T65" s="6"/>
      <c r="U65" s="39">
        <f>SUM(U3:U64)</f>
        <v>396</v>
      </c>
      <c r="V65" s="6"/>
      <c r="W65" s="41">
        <f>SUM(W3:W64)</f>
        <v>456</v>
      </c>
      <c r="X65" s="6"/>
      <c r="Y65" s="6"/>
      <c r="Z65" s="6"/>
      <c r="AA65" s="6"/>
      <c r="AB65" s="6"/>
    </row>
    <row r="66" spans="18:28" ht="29.1" customHeight="1" x14ac:dyDescent="0.2"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8:28" ht="29.1" customHeight="1" x14ac:dyDescent="0.2"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8:28" ht="29.1" customHeight="1" x14ac:dyDescent="0.2"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8:28" ht="29.1" customHeight="1" x14ac:dyDescent="0.2"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8:28" ht="29.1" customHeight="1" x14ac:dyDescent="0.2"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8:28" ht="29.1" customHeight="1" x14ac:dyDescent="0.2"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8:28" ht="16.149999999999999" customHeight="1" x14ac:dyDescent="0.2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8:28" ht="15.6" customHeight="1" x14ac:dyDescent="0.2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8:28" ht="15.6" customHeight="1" x14ac:dyDescent="0.2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8:28" ht="18.600000000000001" customHeight="1" x14ac:dyDescent="0.2">
      <c r="S75" s="6"/>
      <c r="T75" s="6"/>
      <c r="U75" s="6"/>
      <c r="V75" s="6"/>
      <c r="W75" s="6"/>
    </row>
    <row r="76" spans="18:28" ht="18.600000000000001" customHeight="1" x14ac:dyDescent="0.2">
      <c r="S76" s="6"/>
      <c r="T76" s="6"/>
    </row>
    <row r="77" spans="18:28" ht="18.600000000000001" customHeight="1" x14ac:dyDescent="0.2">
      <c r="S77" s="6"/>
      <c r="T77" s="6"/>
    </row>
    <row r="78" spans="18:28" ht="18.600000000000001" customHeight="1" x14ac:dyDescent="0.2">
      <c r="S78" s="6"/>
      <c r="T78" s="6"/>
    </row>
    <row r="79" spans="18:28" ht="18.600000000000001" customHeight="1" x14ac:dyDescent="0.2">
      <c r="S79" s="6"/>
      <c r="T79" s="6"/>
    </row>
  </sheetData>
  <sortState xmlns:xlrd2="http://schemas.microsoft.com/office/spreadsheetml/2017/richdata2" ref="A3:Q21">
    <sortCondition descending="1" ref="O3:O21"/>
  </sortState>
  <mergeCells count="1">
    <mergeCell ref="B1:G1"/>
  </mergeCells>
  <phoneticPr fontId="20" type="noConversion"/>
  <conditionalFormatting sqref="A3:B56">
    <cfRule type="containsText" dxfId="29" priority="1" stopIfTrue="1" operator="containsText" text="SI">
      <formula>NOT(ISERROR(SEARCH("SI",A3)))</formula>
    </cfRule>
    <cfRule type="containsText" dxfId="2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U4" sqref="U4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4.85546875" style="1" bestFit="1" customWidth="1"/>
    <col min="4" max="4" width="12.42578125" style="271" customWidth="1"/>
    <col min="5" max="5" width="72.28515625" style="1" bestFit="1" customWidth="1"/>
    <col min="6" max="6" width="22.85546875" style="1" customWidth="1"/>
    <col min="7" max="7" width="23" style="1" customWidth="1"/>
    <col min="8" max="8" width="23.140625" style="1" customWidth="1"/>
    <col min="9" max="9" width="23" style="1" customWidth="1"/>
    <col min="10" max="14" width="23.1406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3.42578125" style="1" customWidth="1"/>
    <col min="24" max="25" width="11.42578125" style="1" customWidth="1"/>
    <col min="26" max="26" width="34.85546875" style="1" customWidth="1"/>
    <col min="27" max="27" width="11.42578125" style="1" customWidth="1"/>
    <col min="28" max="28" width="53.42578125" style="1" customWidth="1"/>
    <col min="29" max="260" width="11.42578125" style="1" customWidth="1"/>
  </cols>
  <sheetData>
    <row r="1" spans="1:28" ht="28.5" customHeight="1" thickBot="1" x14ac:dyDescent="0.45">
      <c r="A1"/>
      <c r="B1" s="255" t="s">
        <v>74</v>
      </c>
      <c r="C1" s="256"/>
      <c r="D1" s="256"/>
      <c r="E1" s="256"/>
      <c r="F1" s="256"/>
      <c r="G1" s="257"/>
      <c r="H1" s="57"/>
      <c r="I1" s="58"/>
      <c r="J1" s="58"/>
      <c r="K1" s="58"/>
      <c r="L1" s="58"/>
      <c r="M1" s="58"/>
      <c r="N1" s="58"/>
      <c r="O1" s="5"/>
      <c r="P1" s="5"/>
      <c r="Q1" s="59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60" t="s">
        <v>183</v>
      </c>
      <c r="B2" s="8" t="s">
        <v>69</v>
      </c>
      <c r="C2" s="160" t="s">
        <v>1</v>
      </c>
      <c r="D2" s="262" t="s">
        <v>70</v>
      </c>
      <c r="E2" s="160" t="s">
        <v>3</v>
      </c>
      <c r="F2" s="9" t="s">
        <v>290</v>
      </c>
      <c r="G2" s="9" t="s">
        <v>788</v>
      </c>
      <c r="H2" s="9" t="s">
        <v>860</v>
      </c>
      <c r="I2" s="9" t="s">
        <v>222</v>
      </c>
      <c r="J2" s="9" t="s">
        <v>223</v>
      </c>
      <c r="K2" s="9" t="s">
        <v>224</v>
      </c>
      <c r="L2" s="9" t="s">
        <v>225</v>
      </c>
      <c r="M2" s="9" t="s">
        <v>226</v>
      </c>
      <c r="N2" s="10" t="s">
        <v>159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60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75" t="s">
        <v>728</v>
      </c>
      <c r="B3" s="152" t="s">
        <v>146</v>
      </c>
      <c r="C3" s="175" t="s">
        <v>742</v>
      </c>
      <c r="D3" s="254">
        <v>1174</v>
      </c>
      <c r="E3" s="175" t="s">
        <v>287</v>
      </c>
      <c r="F3" s="162">
        <v>12</v>
      </c>
      <c r="G3" s="165">
        <v>12</v>
      </c>
      <c r="H3" s="165">
        <v>12</v>
      </c>
      <c r="I3" s="165"/>
      <c r="J3" s="165"/>
      <c r="K3" s="199"/>
      <c r="L3" s="144"/>
      <c r="M3" s="199"/>
      <c r="N3" s="24"/>
      <c r="O3" s="25">
        <f>IF(P3=9,SUM(F3:N3)-SMALL(F3:N3,1)-SMALL(F3:N3,2),IF(P3=8,SUM(F3:N3)-SMALL(F3:N3,1),SUM(F3:N3)))</f>
        <v>36</v>
      </c>
      <c r="P3" s="26">
        <f>COUNTA(F3:N3)</f>
        <v>3</v>
      </c>
      <c r="Q3" s="147">
        <f>SUM(F3:N3)</f>
        <v>36</v>
      </c>
      <c r="R3" s="27"/>
      <c r="S3" s="28">
        <v>1213</v>
      </c>
      <c r="T3" s="29" t="s">
        <v>114</v>
      </c>
      <c r="U3" s="30">
        <f>SUMIF($D$3:$D$76,S3,$Q$3:$Q$76)</f>
        <v>0</v>
      </c>
      <c r="V3" s="31"/>
      <c r="W3" s="32">
        <f>SUMIF($D$3:$D$76,S3,$O$3:$O$76)</f>
        <v>0</v>
      </c>
      <c r="X3" s="19"/>
      <c r="Y3" s="33"/>
      <c r="Z3" s="33"/>
      <c r="AA3" s="33"/>
      <c r="AB3" s="33"/>
    </row>
    <row r="4" spans="1:28" ht="29.1" customHeight="1" thickBot="1" x14ac:dyDescent="0.4">
      <c r="A4" s="175" t="s">
        <v>730</v>
      </c>
      <c r="B4" s="152" t="s">
        <v>146</v>
      </c>
      <c r="C4" s="175" t="s">
        <v>744</v>
      </c>
      <c r="D4" s="254">
        <v>1180</v>
      </c>
      <c r="E4" s="175" t="s">
        <v>286</v>
      </c>
      <c r="F4" s="162">
        <v>12</v>
      </c>
      <c r="G4" s="165">
        <v>12</v>
      </c>
      <c r="H4" s="165">
        <v>12</v>
      </c>
      <c r="I4" s="165"/>
      <c r="J4" s="165"/>
      <c r="K4" s="199"/>
      <c r="L4" s="144"/>
      <c r="M4" s="199"/>
      <c r="N4" s="24"/>
      <c r="O4" s="25">
        <f>IF(P4=9,SUM(F4:N4)-SMALL(F4:N4,1)-SMALL(F4:N4,2),IF(P4=8,SUM(F4:N4)-SMALL(F4:N4,1),SUM(F4:N4)))</f>
        <v>36</v>
      </c>
      <c r="P4" s="26">
        <f>COUNTA(F4:N4)</f>
        <v>3</v>
      </c>
      <c r="Q4" s="147">
        <f>SUM(F4:N4)</f>
        <v>36</v>
      </c>
      <c r="R4" s="27"/>
      <c r="S4" s="28">
        <v>2310</v>
      </c>
      <c r="T4" s="29" t="s">
        <v>140</v>
      </c>
      <c r="U4" s="30">
        <f t="shared" ref="U4:U64" si="0">SUMIF($D$3:$D$76,S4,$Q$3:$Q$76)</f>
        <v>60</v>
      </c>
      <c r="V4" s="31"/>
      <c r="W4" s="32">
        <f t="shared" ref="W4:W64" si="1">SUMIF($D$3:$D$76,S4,$O$3:$O$76)</f>
        <v>60</v>
      </c>
      <c r="X4" s="19"/>
      <c r="Y4" s="33"/>
      <c r="Z4" s="33"/>
      <c r="AA4" s="33"/>
      <c r="AB4" s="33"/>
    </row>
    <row r="5" spans="1:28" ht="29.1" customHeight="1" thickBot="1" x14ac:dyDescent="0.4">
      <c r="A5" s="175" t="s">
        <v>733</v>
      </c>
      <c r="B5" s="152" t="s">
        <v>146</v>
      </c>
      <c r="C5" s="175" t="s">
        <v>747</v>
      </c>
      <c r="D5" s="254">
        <v>2057</v>
      </c>
      <c r="E5" s="175" t="s">
        <v>142</v>
      </c>
      <c r="F5" s="162">
        <v>12</v>
      </c>
      <c r="G5" s="165">
        <v>12</v>
      </c>
      <c r="H5" s="165">
        <v>12</v>
      </c>
      <c r="I5" s="165"/>
      <c r="J5" s="165"/>
      <c r="K5" s="199"/>
      <c r="L5" s="144"/>
      <c r="M5" s="199"/>
      <c r="N5" s="24"/>
      <c r="O5" s="25">
        <f>IF(P5=9,SUM(F5:N5)-SMALL(F5:N5,1)-SMALL(F5:N5,2),IF(P5=8,SUM(F5:N5)-SMALL(F5:N5,1),SUM(F5:N5)))</f>
        <v>36</v>
      </c>
      <c r="P5" s="26">
        <f>COUNTA(F5:N5)</f>
        <v>3</v>
      </c>
      <c r="Q5" s="147">
        <f>SUM(F5:N5)</f>
        <v>36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75" t="s">
        <v>734</v>
      </c>
      <c r="B6" s="152" t="s">
        <v>146</v>
      </c>
      <c r="C6" s="175" t="s">
        <v>748</v>
      </c>
      <c r="D6" s="254">
        <v>2057</v>
      </c>
      <c r="E6" s="175" t="s">
        <v>142</v>
      </c>
      <c r="F6" s="162">
        <v>12</v>
      </c>
      <c r="G6" s="165">
        <v>12</v>
      </c>
      <c r="H6" s="165">
        <v>12</v>
      </c>
      <c r="I6" s="165"/>
      <c r="J6" s="165"/>
      <c r="K6" s="199"/>
      <c r="L6" s="199"/>
      <c r="M6" s="199"/>
      <c r="N6" s="158"/>
      <c r="O6" s="159">
        <f>IF(P6=9,SUM(F6:N6)-SMALL(F6:N6,1)-SMALL(F6:N6,2),IF(P6=8,SUM(F6:N6)-SMALL(F6:N6,1),SUM(F6:N6)))</f>
        <v>36</v>
      </c>
      <c r="P6" s="26">
        <f>COUNTA(F6:N6)</f>
        <v>3</v>
      </c>
      <c r="Q6" s="147">
        <f>SUM(F6:N6)</f>
        <v>36</v>
      </c>
      <c r="R6" s="27"/>
      <c r="S6" s="28">
        <v>1180</v>
      </c>
      <c r="T6" s="29" t="s">
        <v>14</v>
      </c>
      <c r="U6" s="30">
        <f t="shared" si="0"/>
        <v>84</v>
      </c>
      <c r="V6" s="31"/>
      <c r="W6" s="32">
        <f t="shared" si="1"/>
        <v>84</v>
      </c>
      <c r="X6" s="19"/>
      <c r="Y6" s="33"/>
      <c r="Z6" s="33"/>
      <c r="AA6" s="33"/>
      <c r="AB6" s="33"/>
    </row>
    <row r="7" spans="1:28" ht="29.1" customHeight="1" thickBot="1" x14ac:dyDescent="0.4">
      <c r="A7" s="175" t="s">
        <v>737</v>
      </c>
      <c r="B7" s="152" t="s">
        <v>146</v>
      </c>
      <c r="C7" s="175" t="s">
        <v>751</v>
      </c>
      <c r="D7" s="254">
        <v>2144</v>
      </c>
      <c r="E7" s="175" t="s">
        <v>144</v>
      </c>
      <c r="F7" s="162">
        <v>12</v>
      </c>
      <c r="G7" s="165">
        <v>12</v>
      </c>
      <c r="H7" s="165">
        <v>12</v>
      </c>
      <c r="I7" s="165"/>
      <c r="J7" s="165"/>
      <c r="K7" s="199"/>
      <c r="L7" s="144"/>
      <c r="M7" s="199"/>
      <c r="N7" s="24"/>
      <c r="O7" s="25">
        <f>IF(P7=9,SUM(F7:N7)-SMALL(F7:N7,1)-SMALL(F7:N7,2),IF(P7=8,SUM(F7:N7)-SMALL(F7:N7,1),SUM(F7:N7)))</f>
        <v>36</v>
      </c>
      <c r="P7" s="26">
        <f>COUNTA(F7:N7)</f>
        <v>3</v>
      </c>
      <c r="Q7" s="147">
        <f>SUM(F7:N7)</f>
        <v>36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6"/>
      <c r="Z7" s="6"/>
      <c r="AA7" s="6"/>
      <c r="AB7" s="6"/>
    </row>
    <row r="8" spans="1:28" ht="29.1" customHeight="1" thickBot="1" x14ac:dyDescent="0.4">
      <c r="A8" s="175" t="s">
        <v>738</v>
      </c>
      <c r="B8" s="152" t="s">
        <v>146</v>
      </c>
      <c r="C8" s="175" t="s">
        <v>752</v>
      </c>
      <c r="D8" s="254">
        <v>2144</v>
      </c>
      <c r="E8" s="175" t="s">
        <v>144</v>
      </c>
      <c r="F8" s="162">
        <v>12</v>
      </c>
      <c r="G8" s="165">
        <v>12</v>
      </c>
      <c r="H8" s="165">
        <v>12</v>
      </c>
      <c r="I8" s="165"/>
      <c r="J8" s="165"/>
      <c r="K8" s="199"/>
      <c r="L8" s="144"/>
      <c r="M8" s="199"/>
      <c r="N8" s="24"/>
      <c r="O8" s="25">
        <f>IF(P8=9,SUM(F8:N8)-SMALL(F8:N8,1)-SMALL(F8:N8,2),IF(P8=8,SUM(F8:N8)-SMALL(F8:N8,1),SUM(F8:N8)))</f>
        <v>36</v>
      </c>
      <c r="P8" s="26">
        <f>COUNTA(F8:N8)</f>
        <v>3</v>
      </c>
      <c r="Q8" s="147">
        <f>SUM(F8:N8)</f>
        <v>36</v>
      </c>
      <c r="R8" s="27"/>
      <c r="S8" s="28">
        <v>10</v>
      </c>
      <c r="T8" s="29" t="s">
        <v>16</v>
      </c>
      <c r="U8" s="30">
        <f t="shared" si="0"/>
        <v>0</v>
      </c>
      <c r="V8" s="31"/>
      <c r="W8" s="32">
        <f t="shared" si="1"/>
        <v>0</v>
      </c>
      <c r="X8" s="19"/>
      <c r="Y8" s="6"/>
      <c r="Z8" s="6"/>
      <c r="AA8" s="6"/>
      <c r="AB8" s="6"/>
    </row>
    <row r="9" spans="1:28" ht="29.1" customHeight="1" thickBot="1" x14ac:dyDescent="0.4">
      <c r="A9" s="175" t="s">
        <v>739</v>
      </c>
      <c r="B9" s="152" t="s">
        <v>146</v>
      </c>
      <c r="C9" s="175" t="s">
        <v>753</v>
      </c>
      <c r="D9" s="254">
        <v>2144</v>
      </c>
      <c r="E9" s="175" t="s">
        <v>144</v>
      </c>
      <c r="F9" s="162">
        <v>12</v>
      </c>
      <c r="G9" s="165">
        <v>12</v>
      </c>
      <c r="H9" s="165">
        <v>12</v>
      </c>
      <c r="I9" s="165"/>
      <c r="J9" s="165"/>
      <c r="K9" s="199"/>
      <c r="L9" s="144"/>
      <c r="M9" s="199"/>
      <c r="N9" s="24"/>
      <c r="O9" s="25">
        <f>IF(P9=9,SUM(F9:N9)-SMALL(F9:N9,1)-SMALL(F9:N9,2),IF(P9=8,SUM(F9:N9)-SMALL(F9:N9,1),SUM(F9:N9)))</f>
        <v>36</v>
      </c>
      <c r="P9" s="26">
        <f>COUNTA(F9:N9)</f>
        <v>3</v>
      </c>
      <c r="Q9" s="147">
        <f>SUM(F9:N9)</f>
        <v>36</v>
      </c>
      <c r="R9" s="27"/>
      <c r="S9" s="28">
        <v>1589</v>
      </c>
      <c r="T9" s="29" t="s">
        <v>18</v>
      </c>
      <c r="U9" s="30">
        <f t="shared" si="0"/>
        <v>0</v>
      </c>
      <c r="V9" s="31"/>
      <c r="W9" s="32">
        <f t="shared" si="1"/>
        <v>12</v>
      </c>
      <c r="X9" s="19"/>
      <c r="Y9" s="6"/>
      <c r="Z9" s="6"/>
      <c r="AA9" s="6"/>
      <c r="AB9" s="6"/>
    </row>
    <row r="10" spans="1:28" ht="29.1" customHeight="1" thickBot="1" x14ac:dyDescent="0.4">
      <c r="A10" s="175" t="s">
        <v>740</v>
      </c>
      <c r="B10" s="152" t="s">
        <v>146</v>
      </c>
      <c r="C10" s="175" t="s">
        <v>754</v>
      </c>
      <c r="D10" s="254">
        <v>2144</v>
      </c>
      <c r="E10" s="175" t="s">
        <v>144</v>
      </c>
      <c r="F10" s="162">
        <v>12</v>
      </c>
      <c r="G10" s="165">
        <v>12</v>
      </c>
      <c r="H10" s="165">
        <v>12</v>
      </c>
      <c r="I10" s="165"/>
      <c r="J10" s="165"/>
      <c r="K10" s="199"/>
      <c r="L10" s="144"/>
      <c r="M10" s="199"/>
      <c r="N10" s="24"/>
      <c r="O10" s="25">
        <f>IF(P10=9,SUM(F10:N10)-SMALL(F10:N10,1)-SMALL(F10:N10,2),IF(P10=8,SUM(F10:N10)-SMALL(F10:N10,1),SUM(F10:N10)))</f>
        <v>36</v>
      </c>
      <c r="P10" s="26">
        <f>COUNTA(F10:N10)</f>
        <v>3</v>
      </c>
      <c r="Q10" s="147">
        <f>SUM(F10:N10)</f>
        <v>36</v>
      </c>
      <c r="R10" s="27"/>
      <c r="S10" s="28">
        <v>2074</v>
      </c>
      <c r="T10" s="29" t="s">
        <v>160</v>
      </c>
      <c r="U10" s="30">
        <f t="shared" si="0"/>
        <v>0</v>
      </c>
      <c r="V10" s="31"/>
      <c r="W10" s="32">
        <f t="shared" si="1"/>
        <v>0</v>
      </c>
      <c r="X10" s="19"/>
      <c r="Y10" s="6"/>
      <c r="Z10" s="6"/>
      <c r="AA10" s="6"/>
      <c r="AB10" s="6"/>
    </row>
    <row r="11" spans="1:28" ht="29.1" customHeight="1" thickBot="1" x14ac:dyDescent="0.45">
      <c r="A11" s="175" t="s">
        <v>844</v>
      </c>
      <c r="B11" s="152" t="s">
        <v>146</v>
      </c>
      <c r="C11" s="175" t="s">
        <v>839</v>
      </c>
      <c r="D11" s="254" t="s">
        <v>840</v>
      </c>
      <c r="E11" s="175" t="s">
        <v>140</v>
      </c>
      <c r="F11" s="162">
        <v>12</v>
      </c>
      <c r="G11" s="165">
        <v>12</v>
      </c>
      <c r="H11" s="165">
        <v>12</v>
      </c>
      <c r="I11" s="165"/>
      <c r="J11" s="165"/>
      <c r="K11" s="199"/>
      <c r="L11" s="199"/>
      <c r="M11" s="199"/>
      <c r="N11" s="158"/>
      <c r="O11" s="159">
        <f>IF(P11=9,SUM(F11:N11)-SMALL(F11:N11,1)-SMALL(F11:N11,2),IF(P11=8,SUM(F11:N11)-SMALL(F11:N11,1),SUM(F11:N11)))</f>
        <v>36</v>
      </c>
      <c r="P11" s="26">
        <f>COUNTA(F11:N11)</f>
        <v>3</v>
      </c>
      <c r="Q11" s="147">
        <f>SUM(F11:N11)</f>
        <v>36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6"/>
      <c r="Z11" s="6"/>
      <c r="AA11" s="6"/>
      <c r="AB11" s="6"/>
    </row>
    <row r="12" spans="1:28" ht="29.1" customHeight="1" thickBot="1" x14ac:dyDescent="0.4">
      <c r="A12" s="175" t="s">
        <v>842</v>
      </c>
      <c r="B12" s="152" t="s">
        <v>146</v>
      </c>
      <c r="C12" s="175" t="s">
        <v>835</v>
      </c>
      <c r="D12" s="254" t="s">
        <v>836</v>
      </c>
      <c r="E12" s="175" t="s">
        <v>837</v>
      </c>
      <c r="F12" s="162">
        <v>12</v>
      </c>
      <c r="G12" s="165">
        <v>12</v>
      </c>
      <c r="H12" s="165">
        <v>12</v>
      </c>
      <c r="I12" s="165"/>
      <c r="J12" s="165"/>
      <c r="K12" s="199"/>
      <c r="L12" s="144"/>
      <c r="M12" s="199"/>
      <c r="N12" s="24"/>
      <c r="O12" s="25">
        <f>IF(P12=9,SUM(F12:N12)-SMALL(F12:N12,1)-SMALL(F12:N12,2),IF(P12=8,SUM(F12:N12)-SMALL(F12:N12,1),SUM(F12:N12)))</f>
        <v>36</v>
      </c>
      <c r="P12" s="26">
        <f>COUNTA(F12:N12)</f>
        <v>3</v>
      </c>
      <c r="Q12" s="147">
        <f>SUM(F12:N12)</f>
        <v>36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6"/>
      <c r="Z12" s="6"/>
      <c r="AA12" s="6"/>
      <c r="AB12" s="6"/>
    </row>
    <row r="13" spans="1:28" ht="29.1" customHeight="1" thickBot="1" x14ac:dyDescent="0.4">
      <c r="A13" s="175" t="s">
        <v>732</v>
      </c>
      <c r="B13" s="152" t="s">
        <v>146</v>
      </c>
      <c r="C13" s="175" t="s">
        <v>746</v>
      </c>
      <c r="D13" s="254">
        <v>2057</v>
      </c>
      <c r="E13" s="175" t="s">
        <v>142</v>
      </c>
      <c r="F13" s="162">
        <v>12</v>
      </c>
      <c r="G13" s="165">
        <v>12</v>
      </c>
      <c r="H13" s="165"/>
      <c r="I13" s="165"/>
      <c r="J13" s="165"/>
      <c r="K13" s="199"/>
      <c r="L13" s="144"/>
      <c r="M13" s="199"/>
      <c r="N13" s="24"/>
      <c r="O13" s="25">
        <f>IF(P13=9,SUM(F13:N13)-SMALL(F13:N13,1)-SMALL(F13:N13,2),IF(P13=8,SUM(F13:N13)-SMALL(F13:N13,1),SUM(F13:N13)))</f>
        <v>24</v>
      </c>
      <c r="P13" s="26">
        <f>COUNTA(F13:N13)</f>
        <v>2</v>
      </c>
      <c r="Q13" s="147">
        <f>SUM(F13:N13)</f>
        <v>24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6"/>
      <c r="Z13" s="6"/>
      <c r="AA13" s="6"/>
      <c r="AB13" s="6"/>
    </row>
    <row r="14" spans="1:28" ht="29.1" customHeight="1" thickBot="1" x14ac:dyDescent="0.4">
      <c r="A14" s="175" t="s">
        <v>736</v>
      </c>
      <c r="B14" s="152" t="s">
        <v>146</v>
      </c>
      <c r="C14" s="175" t="s">
        <v>750</v>
      </c>
      <c r="D14" s="254">
        <v>1172</v>
      </c>
      <c r="E14" s="175" t="s">
        <v>288</v>
      </c>
      <c r="F14" s="162">
        <v>12</v>
      </c>
      <c r="G14" s="165">
        <v>12</v>
      </c>
      <c r="H14" s="165"/>
      <c r="I14" s="165"/>
      <c r="J14" s="165"/>
      <c r="K14" s="199"/>
      <c r="L14" s="144"/>
      <c r="M14" s="199"/>
      <c r="N14" s="24"/>
      <c r="O14" s="25">
        <f>IF(P14=9,SUM(F14:N14)-SMALL(F14:N14,1)-SMALL(F14:N14,2),IF(P14=8,SUM(F14:N14)-SMALL(F14:N14,1),SUM(F14:N14)))</f>
        <v>24</v>
      </c>
      <c r="P14" s="26">
        <f>COUNTA(F14:N14)</f>
        <v>2</v>
      </c>
      <c r="Q14" s="147">
        <f>SUM(F14:N14)</f>
        <v>24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75" t="s">
        <v>729</v>
      </c>
      <c r="B15" s="152" t="s">
        <v>146</v>
      </c>
      <c r="C15" s="175" t="s">
        <v>743</v>
      </c>
      <c r="D15" s="254">
        <v>1180</v>
      </c>
      <c r="E15" s="175" t="s">
        <v>286</v>
      </c>
      <c r="F15" s="162">
        <v>12</v>
      </c>
      <c r="G15" s="165"/>
      <c r="H15" s="165">
        <v>12</v>
      </c>
      <c r="I15" s="165"/>
      <c r="J15" s="165"/>
      <c r="K15" s="199"/>
      <c r="L15" s="144"/>
      <c r="M15" s="199"/>
      <c r="N15" s="24"/>
      <c r="O15" s="25">
        <f>IF(P15=9,SUM(F15:N15)-SMALL(F15:N15,1)-SMALL(F15:N15,2),IF(P15=8,SUM(F15:N15)-SMALL(F15:N15,1),SUM(F15:N15)))</f>
        <v>24</v>
      </c>
      <c r="P15" s="26">
        <f>COUNTA(F15:N15)</f>
        <v>2</v>
      </c>
      <c r="Q15" s="147">
        <f t="shared" ref="Q15:Q18" si="2">SUM(F15:N15)</f>
        <v>24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6"/>
      <c r="Z15" s="6"/>
      <c r="AA15" s="6"/>
      <c r="AB15" s="6"/>
    </row>
    <row r="16" spans="1:28" ht="29.1" customHeight="1" thickBot="1" x14ac:dyDescent="0.4">
      <c r="A16" s="175" t="s">
        <v>735</v>
      </c>
      <c r="B16" s="152" t="s">
        <v>146</v>
      </c>
      <c r="C16" s="175" t="s">
        <v>749</v>
      </c>
      <c r="D16" s="254">
        <v>2271</v>
      </c>
      <c r="E16" s="175" t="s">
        <v>349</v>
      </c>
      <c r="F16" s="162">
        <v>12</v>
      </c>
      <c r="G16" s="165"/>
      <c r="H16" s="165">
        <v>12</v>
      </c>
      <c r="I16" s="165"/>
      <c r="J16" s="165"/>
      <c r="K16" s="199"/>
      <c r="L16" s="144"/>
      <c r="M16" s="199"/>
      <c r="N16" s="24"/>
      <c r="O16" s="25">
        <f>IF(P16=9,SUM(F16:N16)-SMALL(F16:N16,1)-SMALL(F16:N16,2),IF(P16=8,SUM(F16:N16)-SMALL(F16:N16,1),SUM(F16:N16)))</f>
        <v>24</v>
      </c>
      <c r="P16" s="26">
        <f>COUNTA(F16:N16)</f>
        <v>2</v>
      </c>
      <c r="Q16" s="147">
        <f t="shared" si="2"/>
        <v>24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6"/>
      <c r="Z16" s="6"/>
      <c r="AA16" s="6"/>
      <c r="AB16" s="6"/>
    </row>
    <row r="17" spans="1:28" ht="29.1" customHeight="1" thickBot="1" x14ac:dyDescent="0.4">
      <c r="A17" s="175" t="s">
        <v>843</v>
      </c>
      <c r="B17" s="152" t="s">
        <v>146</v>
      </c>
      <c r="C17" s="175" t="s">
        <v>838</v>
      </c>
      <c r="D17" s="254" t="s">
        <v>129</v>
      </c>
      <c r="E17" s="175" t="s">
        <v>141</v>
      </c>
      <c r="F17" s="162"/>
      <c r="G17" s="165">
        <v>12</v>
      </c>
      <c r="H17" s="165">
        <v>12</v>
      </c>
      <c r="I17" s="165"/>
      <c r="J17" s="165"/>
      <c r="K17" s="199"/>
      <c r="L17" s="144"/>
      <c r="M17" s="199"/>
      <c r="N17" s="24"/>
      <c r="O17" s="25">
        <f>IF(P17=9,SUM(F17:N17)-SMALL(F17:N17,1)-SMALL(F17:N17,2),IF(P17=8,SUM(F17:N17)-SMALL(F17:N17,1),SUM(F17:N17)))</f>
        <v>24</v>
      </c>
      <c r="P17" s="26">
        <f>COUNTA(F17:N17)</f>
        <v>2</v>
      </c>
      <c r="Q17" s="147">
        <f t="shared" si="2"/>
        <v>24</v>
      </c>
      <c r="R17" s="27"/>
      <c r="S17" s="28">
        <v>2521</v>
      </c>
      <c r="T17" s="29" t="s">
        <v>170</v>
      </c>
      <c r="U17" s="30">
        <f t="shared" si="0"/>
        <v>0</v>
      </c>
      <c r="V17" s="31"/>
      <c r="W17" s="32">
        <f t="shared" si="1"/>
        <v>0</v>
      </c>
      <c r="X17" s="19"/>
      <c r="Y17" s="6"/>
      <c r="Z17" s="6"/>
      <c r="AA17" s="6"/>
      <c r="AB17" s="6"/>
    </row>
    <row r="18" spans="1:28" ht="29.1" customHeight="1" thickBot="1" x14ac:dyDescent="0.4">
      <c r="A18" s="175" t="s">
        <v>845</v>
      </c>
      <c r="B18" s="152" t="s">
        <v>146</v>
      </c>
      <c r="C18" s="175" t="s">
        <v>841</v>
      </c>
      <c r="D18" s="254" t="s">
        <v>840</v>
      </c>
      <c r="E18" s="175" t="s">
        <v>140</v>
      </c>
      <c r="F18" s="162"/>
      <c r="G18" s="165">
        <v>12</v>
      </c>
      <c r="H18" s="165">
        <v>12</v>
      </c>
      <c r="I18" s="165"/>
      <c r="J18" s="165"/>
      <c r="K18" s="199"/>
      <c r="L18" s="144"/>
      <c r="M18" s="199"/>
      <c r="N18" s="24"/>
      <c r="O18" s="25">
        <f>IF(P18=9,SUM(F18:N18)-SMALL(F18:N18,1)-SMALL(F18:N18,2),IF(P18=8,SUM(F18:N18)-SMALL(F18:N18,1),SUM(F18:N18)))</f>
        <v>24</v>
      </c>
      <c r="P18" s="26">
        <f>COUNTA(F18:N18)</f>
        <v>2</v>
      </c>
      <c r="Q18" s="147">
        <f t="shared" si="2"/>
        <v>24</v>
      </c>
      <c r="R18" s="27"/>
      <c r="S18" s="28">
        <v>2144</v>
      </c>
      <c r="T18" s="145" t="s">
        <v>107</v>
      </c>
      <c r="U18" s="30">
        <f t="shared" si="0"/>
        <v>144</v>
      </c>
      <c r="V18" s="31"/>
      <c r="W18" s="32">
        <f t="shared" si="1"/>
        <v>144</v>
      </c>
      <c r="X18" s="19"/>
      <c r="Y18" s="6"/>
      <c r="Z18" s="6"/>
      <c r="AA18" s="6"/>
      <c r="AB18" s="6"/>
    </row>
    <row r="19" spans="1:28" ht="29.1" customHeight="1" thickBot="1" x14ac:dyDescent="0.4">
      <c r="A19" s="175" t="s">
        <v>727</v>
      </c>
      <c r="B19" s="152" t="s">
        <v>146</v>
      </c>
      <c r="C19" s="175" t="s">
        <v>741</v>
      </c>
      <c r="D19" s="254">
        <v>1174</v>
      </c>
      <c r="E19" s="175" t="s">
        <v>287</v>
      </c>
      <c r="F19" s="165">
        <v>12</v>
      </c>
      <c r="G19" s="165"/>
      <c r="H19" s="165"/>
      <c r="I19" s="165"/>
      <c r="J19" s="165"/>
      <c r="K19" s="199"/>
      <c r="L19" s="199"/>
      <c r="M19" s="199"/>
      <c r="N19" s="202"/>
      <c r="O19" s="159">
        <f>IF(P19=9,SUM(F19:N19)-SMALL(F19:N19,1)-SMALL(F19:N19,2),IF(P19=8,SUM(F19:N19)-SMALL(F19:N19,1),SUM(F19:N19)))</f>
        <v>12</v>
      </c>
      <c r="P19" s="26">
        <f>COUNTA(F19:N19)</f>
        <v>1</v>
      </c>
      <c r="Q19" s="147">
        <v>0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6"/>
      <c r="Z19" s="6"/>
      <c r="AA19" s="6"/>
      <c r="AB19" s="6"/>
    </row>
    <row r="20" spans="1:28" ht="29.1" customHeight="1" thickBot="1" x14ac:dyDescent="0.4">
      <c r="A20" s="175" t="s">
        <v>731</v>
      </c>
      <c r="B20" s="152" t="s">
        <v>146</v>
      </c>
      <c r="C20" s="175" t="s">
        <v>745</v>
      </c>
      <c r="D20" s="254">
        <v>1589</v>
      </c>
      <c r="E20" s="175" t="s">
        <v>143</v>
      </c>
      <c r="F20" s="165">
        <v>12</v>
      </c>
      <c r="G20" s="165"/>
      <c r="H20" s="165"/>
      <c r="I20" s="165"/>
      <c r="J20" s="165"/>
      <c r="K20" s="199"/>
      <c r="L20" s="144"/>
      <c r="M20" s="199"/>
      <c r="N20" s="24"/>
      <c r="O20" s="25">
        <f>IF(P20=9,SUM(F20:N20)-SMALL(F20:N20,1)-SMALL(F20:N20,2),IF(P20=8,SUM(F20:N20)-SMALL(F20:N20,1),SUM(F20:N20)))</f>
        <v>12</v>
      </c>
      <c r="P20" s="26">
        <f>COUNTA(F20:N20)</f>
        <v>1</v>
      </c>
      <c r="Q20" s="147">
        <v>0</v>
      </c>
      <c r="R20" s="27"/>
      <c r="S20" s="28">
        <v>1298</v>
      </c>
      <c r="T20" s="29" t="s">
        <v>35</v>
      </c>
      <c r="U20" s="30">
        <f t="shared" si="0"/>
        <v>0</v>
      </c>
      <c r="V20" s="31"/>
      <c r="W20" s="32">
        <f t="shared" si="1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52"/>
      <c r="B21" s="152" t="str">
        <f t="shared" ref="B21:B50" si="3">IF(P21&lt;2,"NO","SI")</f>
        <v>NO</v>
      </c>
      <c r="C21" s="175"/>
      <c r="D21" s="254"/>
      <c r="E21" s="175"/>
      <c r="F21" s="23"/>
      <c r="G21" s="23"/>
      <c r="H21" s="23"/>
      <c r="I21" s="23"/>
      <c r="J21" s="23"/>
      <c r="K21" s="199"/>
      <c r="L21" s="144"/>
      <c r="M21" s="199"/>
      <c r="N21" s="24"/>
      <c r="O21" s="25">
        <f t="shared" ref="O21" si="4">IF(P21=9,SUM(F21:N21)-SMALL(F21:N21,1)-SMALL(F21:N21,2),IF(P21=8,SUM(F21:N21)-SMALL(F21:N21,1),SUM(F21:N21)))</f>
        <v>0</v>
      </c>
      <c r="P21" s="26">
        <f t="shared" ref="P21" si="5">COUNTA(F21:N21)</f>
        <v>0</v>
      </c>
      <c r="Q21" s="147">
        <f t="shared" ref="Q21" si="6">SUM(F21:N21)</f>
        <v>0</v>
      </c>
      <c r="R21" s="27"/>
      <c r="S21" s="28">
        <v>2271</v>
      </c>
      <c r="T21" s="29" t="s">
        <v>120</v>
      </c>
      <c r="U21" s="30">
        <f t="shared" si="0"/>
        <v>24</v>
      </c>
      <c r="V21" s="31"/>
      <c r="W21" s="32">
        <f t="shared" si="1"/>
        <v>24</v>
      </c>
      <c r="X21" s="19"/>
      <c r="Y21" s="6"/>
      <c r="Z21" s="6"/>
      <c r="AA21" s="6"/>
      <c r="AB21" s="6"/>
    </row>
    <row r="22" spans="1:28" ht="29.1" customHeight="1" thickBot="1" x14ac:dyDescent="0.4">
      <c r="A22" s="152"/>
      <c r="B22" s="152" t="str">
        <f t="shared" si="3"/>
        <v>NO</v>
      </c>
      <c r="C22" s="175"/>
      <c r="D22" s="254"/>
      <c r="E22" s="175"/>
      <c r="F22" s="23"/>
      <c r="G22" s="165"/>
      <c r="H22" s="23"/>
      <c r="I22" s="23"/>
      <c r="J22" s="23"/>
      <c r="K22" s="144"/>
      <c r="L22" s="144"/>
      <c r="M22" s="144"/>
      <c r="N22" s="24"/>
      <c r="O22" s="25">
        <f t="shared" ref="O22:O23" si="7">IF(P22=9,SUM(F22:N22)-SMALL(F22:N22,1)-SMALL(F22:N22,2),IF(P22=8,SUM(F22:N22)-SMALL(F22:N22,1),SUM(F22:N22)))</f>
        <v>0</v>
      </c>
      <c r="P22" s="26">
        <f t="shared" ref="P22:P23" si="8">COUNTA(F22:N22)</f>
        <v>0</v>
      </c>
      <c r="Q22" s="147">
        <f t="shared" ref="Q22:Q23" si="9">SUM(F22:N22)</f>
        <v>0</v>
      </c>
      <c r="R22" s="27"/>
      <c r="S22" s="28">
        <v>2186</v>
      </c>
      <c r="T22" s="29" t="s">
        <v>122</v>
      </c>
      <c r="U22" s="30">
        <f t="shared" si="0"/>
        <v>0</v>
      </c>
      <c r="V22" s="31"/>
      <c r="W22" s="32">
        <f t="shared" si="1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52"/>
      <c r="B23" s="152" t="str">
        <f t="shared" si="3"/>
        <v>NO</v>
      </c>
      <c r="C23" s="175"/>
      <c r="D23" s="254"/>
      <c r="E23" s="175"/>
      <c r="F23" s="23"/>
      <c r="G23" s="165"/>
      <c r="H23" s="23"/>
      <c r="I23" s="23"/>
      <c r="J23" s="23"/>
      <c r="K23" s="144"/>
      <c r="L23" s="144"/>
      <c r="M23" s="144"/>
      <c r="N23" s="24"/>
      <c r="O23" s="25">
        <f t="shared" si="7"/>
        <v>0</v>
      </c>
      <c r="P23" s="26">
        <f t="shared" si="8"/>
        <v>0</v>
      </c>
      <c r="Q23" s="147">
        <f t="shared" si="9"/>
        <v>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52"/>
      <c r="B24" s="152" t="str">
        <f t="shared" si="3"/>
        <v>NO</v>
      </c>
      <c r="C24" s="175"/>
      <c r="D24" s="254"/>
      <c r="E24" s="175"/>
      <c r="F24" s="23"/>
      <c r="G24" s="23"/>
      <c r="H24" s="23"/>
      <c r="I24" s="23"/>
      <c r="J24" s="23"/>
      <c r="K24" s="144"/>
      <c r="L24" s="144"/>
      <c r="M24" s="144"/>
      <c r="N24" s="24"/>
      <c r="O24" s="25">
        <f t="shared" ref="O24:O40" si="10">IF(P24=9,SUM(F24:N24)-SMALL(F24:N24,1)-SMALL(F24:N24,2),IF(P24=8,SUM(F24:N24)-SMALL(F24:N24,1),SUM(F24:N24)))</f>
        <v>0</v>
      </c>
      <c r="P24" s="26">
        <f t="shared" ref="P24:P40" si="11">COUNTA(F24:N24)</f>
        <v>0</v>
      </c>
      <c r="Q24" s="147">
        <f t="shared" ref="Q24:Q40" si="12">SUM(F24:N24)</f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52"/>
      <c r="B25" s="152" t="str">
        <f t="shared" si="3"/>
        <v>NO</v>
      </c>
      <c r="C25" s="161"/>
      <c r="D25" s="275"/>
      <c r="E25" s="161"/>
      <c r="F25" s="23"/>
      <c r="G25" s="23"/>
      <c r="H25" s="23"/>
      <c r="I25" s="23"/>
      <c r="J25" s="23"/>
      <c r="K25" s="144"/>
      <c r="L25" s="144"/>
      <c r="M25" s="144"/>
      <c r="N25" s="24"/>
      <c r="O25" s="25">
        <f t="shared" si="10"/>
        <v>0</v>
      </c>
      <c r="P25" s="26">
        <f t="shared" si="11"/>
        <v>0</v>
      </c>
      <c r="Q25" s="147">
        <f t="shared" si="12"/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52"/>
      <c r="B26" s="152" t="str">
        <f t="shared" si="3"/>
        <v>NO</v>
      </c>
      <c r="C26" s="161"/>
      <c r="D26" s="275"/>
      <c r="E26" s="161"/>
      <c r="F26" s="23"/>
      <c r="G26" s="23"/>
      <c r="H26" s="23"/>
      <c r="I26" s="23"/>
      <c r="J26" s="23"/>
      <c r="K26" s="144"/>
      <c r="L26" s="144"/>
      <c r="M26" s="144"/>
      <c r="N26" s="24"/>
      <c r="O26" s="25">
        <f t="shared" si="10"/>
        <v>0</v>
      </c>
      <c r="P26" s="26">
        <f t="shared" si="11"/>
        <v>0</v>
      </c>
      <c r="Q26" s="147">
        <f t="shared" si="12"/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52"/>
      <c r="B27" s="152" t="str">
        <f t="shared" si="3"/>
        <v>NO</v>
      </c>
      <c r="C27" s="161"/>
      <c r="D27" s="275"/>
      <c r="E27" s="161"/>
      <c r="F27" s="23"/>
      <c r="G27" s="23"/>
      <c r="H27" s="23"/>
      <c r="I27" s="23"/>
      <c r="J27" s="23"/>
      <c r="K27" s="144"/>
      <c r="L27" s="144"/>
      <c r="M27" s="144"/>
      <c r="N27" s="24"/>
      <c r="O27" s="25">
        <f t="shared" si="10"/>
        <v>0</v>
      </c>
      <c r="P27" s="26">
        <f t="shared" si="11"/>
        <v>0</v>
      </c>
      <c r="Q27" s="147">
        <f t="shared" si="12"/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2"/>
      <c r="B28" s="152" t="str">
        <f t="shared" si="3"/>
        <v>NO</v>
      </c>
      <c r="C28" s="161"/>
      <c r="D28" s="275"/>
      <c r="E28" s="161"/>
      <c r="F28" s="23"/>
      <c r="G28" s="23"/>
      <c r="H28" s="23"/>
      <c r="I28" s="23"/>
      <c r="J28" s="23"/>
      <c r="K28" s="144"/>
      <c r="L28" s="144"/>
      <c r="M28" s="144"/>
      <c r="N28" s="24"/>
      <c r="O28" s="25">
        <f t="shared" si="10"/>
        <v>0</v>
      </c>
      <c r="P28" s="26">
        <f t="shared" si="11"/>
        <v>0</v>
      </c>
      <c r="Q28" s="147">
        <f t="shared" si="12"/>
        <v>0</v>
      </c>
      <c r="R28" s="27"/>
      <c r="S28" s="28">
        <v>1174</v>
      </c>
      <c r="T28" s="29" t="s">
        <v>121</v>
      </c>
      <c r="U28" s="30">
        <f t="shared" si="0"/>
        <v>36</v>
      </c>
      <c r="V28" s="31"/>
      <c r="W28" s="32">
        <f t="shared" si="1"/>
        <v>48</v>
      </c>
      <c r="X28" s="19"/>
      <c r="Y28" s="6"/>
      <c r="Z28" s="6"/>
      <c r="AA28" s="6"/>
      <c r="AB28" s="6"/>
    </row>
    <row r="29" spans="1:28" ht="29.1" customHeight="1" thickBot="1" x14ac:dyDescent="0.4">
      <c r="A29" s="152"/>
      <c r="B29" s="152" t="str">
        <f t="shared" si="3"/>
        <v>NO</v>
      </c>
      <c r="C29" s="161"/>
      <c r="D29" s="275"/>
      <c r="E29" s="161"/>
      <c r="F29" s="23"/>
      <c r="G29" s="23"/>
      <c r="H29" s="23"/>
      <c r="I29" s="23"/>
      <c r="J29" s="23"/>
      <c r="K29" s="144"/>
      <c r="L29" s="144"/>
      <c r="M29" s="144"/>
      <c r="N29" s="24"/>
      <c r="O29" s="25">
        <f t="shared" si="10"/>
        <v>0</v>
      </c>
      <c r="P29" s="26">
        <f t="shared" si="11"/>
        <v>0</v>
      </c>
      <c r="Q29" s="147">
        <f t="shared" si="12"/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2"/>
      <c r="B30" s="152" t="str">
        <f t="shared" si="3"/>
        <v>NO</v>
      </c>
      <c r="C30" s="20"/>
      <c r="D30" s="264"/>
      <c r="E30" s="20"/>
      <c r="F30" s="23"/>
      <c r="G30" s="23"/>
      <c r="H30" s="23"/>
      <c r="I30" s="23"/>
      <c r="J30" s="23"/>
      <c r="K30" s="144"/>
      <c r="L30" s="144"/>
      <c r="M30" s="144"/>
      <c r="N30" s="24"/>
      <c r="O30" s="25">
        <f t="shared" si="10"/>
        <v>0</v>
      </c>
      <c r="P30" s="26">
        <f t="shared" si="11"/>
        <v>0</v>
      </c>
      <c r="Q30" s="147">
        <f t="shared" si="12"/>
        <v>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52"/>
      <c r="B31" s="152" t="str">
        <f t="shared" si="3"/>
        <v>NO</v>
      </c>
      <c r="C31" s="20"/>
      <c r="D31" s="264"/>
      <c r="E31" s="22"/>
      <c r="F31" s="23"/>
      <c r="G31" s="23"/>
      <c r="H31" s="23"/>
      <c r="I31" s="23"/>
      <c r="J31" s="23"/>
      <c r="K31" s="144"/>
      <c r="L31" s="144"/>
      <c r="M31" s="144"/>
      <c r="N31" s="24"/>
      <c r="O31" s="25">
        <f t="shared" si="10"/>
        <v>0</v>
      </c>
      <c r="P31" s="26">
        <f t="shared" si="11"/>
        <v>0</v>
      </c>
      <c r="Q31" s="147">
        <f t="shared" si="12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2"/>
      <c r="B32" s="152" t="str">
        <f t="shared" si="3"/>
        <v>NO</v>
      </c>
      <c r="C32" s="61"/>
      <c r="D32" s="264"/>
      <c r="E32" s="20"/>
      <c r="F32" s="23"/>
      <c r="G32" s="23"/>
      <c r="H32" s="23"/>
      <c r="I32" s="23"/>
      <c r="J32" s="23"/>
      <c r="K32" s="144"/>
      <c r="L32" s="144"/>
      <c r="M32" s="144"/>
      <c r="N32" s="24"/>
      <c r="O32" s="25">
        <f t="shared" si="10"/>
        <v>0</v>
      </c>
      <c r="P32" s="26">
        <f t="shared" si="11"/>
        <v>0</v>
      </c>
      <c r="Q32" s="147">
        <f t="shared" si="12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2"/>
      <c r="B33" s="152" t="str">
        <f t="shared" si="3"/>
        <v>NO</v>
      </c>
      <c r="C33" s="20"/>
      <c r="D33" s="264"/>
      <c r="E33" s="22"/>
      <c r="F33" s="23"/>
      <c r="G33" s="23"/>
      <c r="H33" s="23"/>
      <c r="I33" s="23"/>
      <c r="J33" s="23"/>
      <c r="K33" s="144"/>
      <c r="L33" s="144"/>
      <c r="M33" s="144"/>
      <c r="N33" s="24"/>
      <c r="O33" s="25">
        <f t="shared" si="10"/>
        <v>0</v>
      </c>
      <c r="P33" s="26">
        <f t="shared" si="11"/>
        <v>0</v>
      </c>
      <c r="Q33" s="147">
        <f t="shared" si="12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2"/>
      <c r="B34" s="152" t="str">
        <f t="shared" si="3"/>
        <v>NO</v>
      </c>
      <c r="C34" s="20"/>
      <c r="D34" s="264"/>
      <c r="E34" s="22"/>
      <c r="F34" s="23"/>
      <c r="G34" s="23"/>
      <c r="H34" s="23"/>
      <c r="I34" s="23"/>
      <c r="J34" s="23"/>
      <c r="K34" s="144"/>
      <c r="L34" s="144"/>
      <c r="M34" s="144"/>
      <c r="N34" s="24"/>
      <c r="O34" s="25">
        <f t="shared" si="10"/>
        <v>0</v>
      </c>
      <c r="P34" s="26">
        <f t="shared" si="11"/>
        <v>0</v>
      </c>
      <c r="Q34" s="147">
        <f t="shared" si="12"/>
        <v>0</v>
      </c>
      <c r="R34" s="27"/>
      <c r="S34" s="28">
        <v>2072</v>
      </c>
      <c r="T34" s="29" t="s">
        <v>109</v>
      </c>
      <c r="U34" s="30">
        <f t="shared" si="0"/>
        <v>36</v>
      </c>
      <c r="V34" s="31"/>
      <c r="W34" s="32">
        <f t="shared" si="1"/>
        <v>36</v>
      </c>
      <c r="X34" s="19"/>
      <c r="Y34" s="6"/>
      <c r="Z34" s="6"/>
      <c r="AA34" s="6"/>
      <c r="AB34" s="6"/>
    </row>
    <row r="35" spans="1:28" ht="29.1" customHeight="1" thickBot="1" x14ac:dyDescent="0.4">
      <c r="A35" s="152"/>
      <c r="B35" s="152" t="str">
        <f t="shared" si="3"/>
        <v>NO</v>
      </c>
      <c r="C35" s="20"/>
      <c r="D35" s="264"/>
      <c r="E35" s="22"/>
      <c r="F35" s="23"/>
      <c r="G35" s="23"/>
      <c r="H35" s="23"/>
      <c r="I35" s="23"/>
      <c r="J35" s="23"/>
      <c r="K35" s="144"/>
      <c r="L35" s="144"/>
      <c r="M35" s="144"/>
      <c r="N35" s="24"/>
      <c r="O35" s="25">
        <f t="shared" si="10"/>
        <v>0</v>
      </c>
      <c r="P35" s="26">
        <f t="shared" si="11"/>
        <v>0</v>
      </c>
      <c r="Q35" s="147">
        <f t="shared" si="12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2"/>
      <c r="B36" s="152" t="str">
        <f t="shared" si="3"/>
        <v>NO</v>
      </c>
      <c r="C36" s="20"/>
      <c r="D36" s="264"/>
      <c r="E36" s="22"/>
      <c r="F36" s="23"/>
      <c r="G36" s="23"/>
      <c r="H36" s="23"/>
      <c r="I36" s="23"/>
      <c r="J36" s="23"/>
      <c r="K36" s="144"/>
      <c r="L36" s="144"/>
      <c r="M36" s="144"/>
      <c r="N36" s="24"/>
      <c r="O36" s="25">
        <f t="shared" si="10"/>
        <v>0</v>
      </c>
      <c r="P36" s="26">
        <f t="shared" si="11"/>
        <v>0</v>
      </c>
      <c r="Q36" s="147">
        <f t="shared" si="12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2"/>
      <c r="B37" s="152" t="str">
        <f t="shared" si="3"/>
        <v>NO</v>
      </c>
      <c r="C37" s="20"/>
      <c r="D37" s="264"/>
      <c r="E37" s="22"/>
      <c r="F37" s="23"/>
      <c r="G37" s="23"/>
      <c r="H37" s="23"/>
      <c r="I37" s="23"/>
      <c r="J37" s="23"/>
      <c r="K37" s="144"/>
      <c r="L37" s="144"/>
      <c r="M37" s="144"/>
      <c r="N37" s="24"/>
      <c r="O37" s="25">
        <f t="shared" si="10"/>
        <v>0</v>
      </c>
      <c r="P37" s="26">
        <f t="shared" si="11"/>
        <v>0</v>
      </c>
      <c r="Q37" s="147">
        <f t="shared" si="12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2"/>
      <c r="B38" s="152" t="str">
        <f t="shared" si="3"/>
        <v>NO</v>
      </c>
      <c r="C38" s="20"/>
      <c r="D38" s="264"/>
      <c r="E38" s="22"/>
      <c r="F38" s="23"/>
      <c r="G38" s="23"/>
      <c r="H38" s="23"/>
      <c r="I38" s="23"/>
      <c r="J38" s="23"/>
      <c r="K38" s="144"/>
      <c r="L38" s="144"/>
      <c r="M38" s="144"/>
      <c r="N38" s="24"/>
      <c r="O38" s="25">
        <f t="shared" si="10"/>
        <v>0</v>
      </c>
      <c r="P38" s="26">
        <f t="shared" si="11"/>
        <v>0</v>
      </c>
      <c r="Q38" s="147">
        <f t="shared" si="12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2"/>
      <c r="B39" s="152" t="str">
        <f t="shared" si="3"/>
        <v>NO</v>
      </c>
      <c r="C39" s="20"/>
      <c r="D39" s="264"/>
      <c r="E39" s="20"/>
      <c r="F39" s="23"/>
      <c r="G39" s="23"/>
      <c r="H39" s="23"/>
      <c r="I39" s="23"/>
      <c r="J39" s="23"/>
      <c r="K39" s="144"/>
      <c r="L39" s="144"/>
      <c r="M39" s="144"/>
      <c r="N39" s="24"/>
      <c r="O39" s="25">
        <f t="shared" si="10"/>
        <v>0</v>
      </c>
      <c r="P39" s="26">
        <f t="shared" si="11"/>
        <v>0</v>
      </c>
      <c r="Q39" s="147">
        <f t="shared" si="12"/>
        <v>0</v>
      </c>
      <c r="R39" s="27"/>
      <c r="S39" s="28">
        <v>2015</v>
      </c>
      <c r="T39" s="29" t="s">
        <v>163</v>
      </c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2"/>
      <c r="B40" s="152" t="str">
        <f t="shared" si="3"/>
        <v>NO</v>
      </c>
      <c r="C40" s="61"/>
      <c r="D40" s="264"/>
      <c r="E40" s="22"/>
      <c r="F40" s="23"/>
      <c r="G40" s="23"/>
      <c r="H40" s="23"/>
      <c r="I40" s="23"/>
      <c r="J40" s="23"/>
      <c r="K40" s="144"/>
      <c r="L40" s="144"/>
      <c r="M40" s="144"/>
      <c r="N40" s="24"/>
      <c r="O40" s="25">
        <f t="shared" si="10"/>
        <v>0</v>
      </c>
      <c r="P40" s="26">
        <f t="shared" si="11"/>
        <v>0</v>
      </c>
      <c r="Q40" s="147">
        <f t="shared" si="12"/>
        <v>0</v>
      </c>
      <c r="R40" s="27"/>
      <c r="S40" s="28">
        <v>1886</v>
      </c>
      <c r="T40" s="29" t="s">
        <v>856</v>
      </c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2"/>
      <c r="B41" s="152" t="str">
        <f t="shared" si="3"/>
        <v>NO</v>
      </c>
      <c r="C41" s="20"/>
      <c r="D41" s="264"/>
      <c r="E41" s="22"/>
      <c r="F41" s="23"/>
      <c r="G41" s="23"/>
      <c r="H41" s="23"/>
      <c r="I41" s="23"/>
      <c r="J41" s="23"/>
      <c r="K41" s="144"/>
      <c r="L41" s="144"/>
      <c r="M41" s="144"/>
      <c r="N41" s="24"/>
      <c r="O41" s="25">
        <f t="shared" ref="O41:O50" si="13">IF(P41=9,SUM(F41:N41)-SMALL(F41:N41,1)-SMALL(F41:N41,2),IF(P41=8,SUM(F41:N41)-SMALL(F41:N41,1),SUM(F41:N41)))</f>
        <v>0</v>
      </c>
      <c r="P41" s="26">
        <f t="shared" ref="P41:P50" si="14">COUNTA(F41:N41)</f>
        <v>0</v>
      </c>
      <c r="Q41" s="147">
        <f t="shared" ref="Q41:Q50" si="15">SUM(F41:N41)</f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2"/>
      <c r="B42" s="152" t="str">
        <f t="shared" si="3"/>
        <v>NO</v>
      </c>
      <c r="C42" s="20"/>
      <c r="D42" s="264"/>
      <c r="E42" s="20"/>
      <c r="F42" s="23"/>
      <c r="G42" s="23"/>
      <c r="H42" s="23"/>
      <c r="I42" s="23"/>
      <c r="J42" s="23"/>
      <c r="K42" s="144"/>
      <c r="L42" s="144"/>
      <c r="M42" s="144"/>
      <c r="N42" s="24"/>
      <c r="O42" s="25">
        <f t="shared" si="13"/>
        <v>0</v>
      </c>
      <c r="P42" s="26">
        <f t="shared" si="14"/>
        <v>0</v>
      </c>
      <c r="Q42" s="147">
        <f t="shared" si="15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2"/>
      <c r="B43" s="152" t="str">
        <f t="shared" si="3"/>
        <v>NO</v>
      </c>
      <c r="C43" s="20"/>
      <c r="D43" s="264"/>
      <c r="E43" s="22"/>
      <c r="F43" s="23"/>
      <c r="G43" s="23"/>
      <c r="H43" s="23"/>
      <c r="I43" s="23"/>
      <c r="J43" s="23"/>
      <c r="K43" s="144"/>
      <c r="L43" s="144"/>
      <c r="M43" s="144"/>
      <c r="N43" s="24"/>
      <c r="O43" s="25">
        <f t="shared" si="13"/>
        <v>0</v>
      </c>
      <c r="P43" s="26">
        <f t="shared" si="14"/>
        <v>0</v>
      </c>
      <c r="Q43" s="147">
        <f t="shared" si="15"/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2"/>
      <c r="B44" s="152" t="str">
        <f t="shared" si="3"/>
        <v>NO</v>
      </c>
      <c r="C44" s="61"/>
      <c r="D44" s="264"/>
      <c r="E44" s="61"/>
      <c r="F44" s="23"/>
      <c r="G44" s="23"/>
      <c r="H44" s="23"/>
      <c r="I44" s="23"/>
      <c r="J44" s="23"/>
      <c r="K44" s="144"/>
      <c r="L44" s="144"/>
      <c r="M44" s="144"/>
      <c r="N44" s="24"/>
      <c r="O44" s="25">
        <f t="shared" si="13"/>
        <v>0</v>
      </c>
      <c r="P44" s="26">
        <f t="shared" si="14"/>
        <v>0</v>
      </c>
      <c r="Q44" s="147">
        <f t="shared" si="15"/>
        <v>0</v>
      </c>
      <c r="R44" s="27"/>
      <c r="S44" s="28">
        <v>2199</v>
      </c>
      <c r="T44" s="145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2"/>
      <c r="B45" s="152" t="str">
        <f t="shared" si="3"/>
        <v>NO</v>
      </c>
      <c r="C45" s="61"/>
      <c r="D45" s="264"/>
      <c r="E45" s="61"/>
      <c r="F45" s="23"/>
      <c r="G45" s="23"/>
      <c r="H45" s="23"/>
      <c r="I45" s="23"/>
      <c r="J45" s="23"/>
      <c r="K45" s="144"/>
      <c r="L45" s="144"/>
      <c r="M45" s="144"/>
      <c r="N45" s="24"/>
      <c r="O45" s="25">
        <f t="shared" si="13"/>
        <v>0</v>
      </c>
      <c r="P45" s="26">
        <f t="shared" si="14"/>
        <v>0</v>
      </c>
      <c r="Q45" s="147">
        <f t="shared" si="15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2"/>
      <c r="B46" s="152" t="str">
        <f t="shared" si="3"/>
        <v>NO</v>
      </c>
      <c r="C46" s="61"/>
      <c r="D46" s="264"/>
      <c r="E46" s="62"/>
      <c r="F46" s="23"/>
      <c r="G46" s="23"/>
      <c r="H46" s="23"/>
      <c r="I46" s="23"/>
      <c r="J46" s="23"/>
      <c r="K46" s="144"/>
      <c r="L46" s="144"/>
      <c r="M46" s="144"/>
      <c r="N46" s="24"/>
      <c r="O46" s="25">
        <f t="shared" si="13"/>
        <v>0</v>
      </c>
      <c r="P46" s="26">
        <f t="shared" si="14"/>
        <v>0</v>
      </c>
      <c r="Q46" s="147">
        <f t="shared" si="15"/>
        <v>0</v>
      </c>
      <c r="R46" s="35"/>
      <c r="S46" s="28">
        <v>2057</v>
      </c>
      <c r="T46" s="29" t="s">
        <v>56</v>
      </c>
      <c r="U46" s="30">
        <f t="shared" si="0"/>
        <v>96</v>
      </c>
      <c r="V46" s="36"/>
      <c r="W46" s="32">
        <f t="shared" si="1"/>
        <v>96</v>
      </c>
      <c r="X46" s="19"/>
      <c r="Y46" s="6"/>
      <c r="Z46" s="6"/>
      <c r="AA46" s="6"/>
      <c r="AB46" s="6"/>
    </row>
    <row r="47" spans="1:28" ht="29.1" customHeight="1" thickBot="1" x14ac:dyDescent="0.4">
      <c r="A47" s="152"/>
      <c r="B47" s="152" t="str">
        <f t="shared" si="3"/>
        <v>NO</v>
      </c>
      <c r="C47" s="61"/>
      <c r="D47" s="264"/>
      <c r="E47" s="62"/>
      <c r="F47" s="23"/>
      <c r="G47" s="23"/>
      <c r="H47" s="23"/>
      <c r="I47" s="23"/>
      <c r="J47" s="23"/>
      <c r="K47" s="144"/>
      <c r="L47" s="144"/>
      <c r="M47" s="144"/>
      <c r="N47" s="24"/>
      <c r="O47" s="25">
        <f t="shared" si="13"/>
        <v>0</v>
      </c>
      <c r="P47" s="26">
        <f t="shared" si="14"/>
        <v>0</v>
      </c>
      <c r="Q47" s="147">
        <f t="shared" si="15"/>
        <v>0</v>
      </c>
      <c r="R47" s="35"/>
      <c r="S47" s="28">
        <v>2069</v>
      </c>
      <c r="T47" s="29" t="s">
        <v>57</v>
      </c>
      <c r="U47" s="30">
        <f t="shared" si="0"/>
        <v>0</v>
      </c>
      <c r="V47" s="37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2"/>
      <c r="B48" s="152" t="str">
        <f t="shared" si="3"/>
        <v>NO</v>
      </c>
      <c r="C48" s="61"/>
      <c r="D48" s="264"/>
      <c r="E48" s="61"/>
      <c r="F48" s="23"/>
      <c r="G48" s="23"/>
      <c r="H48" s="23"/>
      <c r="I48" s="23"/>
      <c r="J48" s="138"/>
      <c r="K48" s="146"/>
      <c r="L48" s="146"/>
      <c r="M48" s="146"/>
      <c r="N48" s="139"/>
      <c r="O48" s="25">
        <f t="shared" si="13"/>
        <v>0</v>
      </c>
      <c r="P48" s="26">
        <f t="shared" si="14"/>
        <v>0</v>
      </c>
      <c r="Q48" s="147">
        <f t="shared" si="15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7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2"/>
      <c r="B49" s="152" t="str">
        <f t="shared" si="3"/>
        <v>NO</v>
      </c>
      <c r="C49" s="61"/>
      <c r="D49" s="264"/>
      <c r="E49" s="61"/>
      <c r="F49" s="23"/>
      <c r="G49" s="23"/>
      <c r="H49" s="23"/>
      <c r="I49" s="23"/>
      <c r="J49" s="23"/>
      <c r="K49" s="144"/>
      <c r="L49" s="144"/>
      <c r="M49" s="144"/>
      <c r="N49" s="24"/>
      <c r="O49" s="25">
        <f t="shared" si="13"/>
        <v>0</v>
      </c>
      <c r="P49" s="26">
        <f t="shared" si="14"/>
        <v>0</v>
      </c>
      <c r="Q49" s="147">
        <f t="shared" si="15"/>
        <v>0</v>
      </c>
      <c r="R49" s="19"/>
      <c r="S49" s="28">
        <v>2029</v>
      </c>
      <c r="T49" s="29" t="s">
        <v>59</v>
      </c>
      <c r="U49" s="30">
        <f t="shared" si="0"/>
        <v>0</v>
      </c>
      <c r="V49" s="6"/>
      <c r="W49" s="32">
        <f t="shared" si="1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52"/>
      <c r="B50" s="152" t="str">
        <f t="shared" si="3"/>
        <v>NO</v>
      </c>
      <c r="C50" s="61"/>
      <c r="D50" s="264"/>
      <c r="E50" s="61"/>
      <c r="F50" s="23"/>
      <c r="G50" s="23"/>
      <c r="H50" s="23"/>
      <c r="I50" s="23"/>
      <c r="J50" s="23"/>
      <c r="K50" s="144"/>
      <c r="L50" s="144"/>
      <c r="M50" s="144"/>
      <c r="N50" s="24"/>
      <c r="O50" s="25">
        <f t="shared" si="13"/>
        <v>0</v>
      </c>
      <c r="P50" s="26">
        <f t="shared" si="14"/>
        <v>0</v>
      </c>
      <c r="Q50" s="147">
        <f t="shared" si="15"/>
        <v>0</v>
      </c>
      <c r="R50" s="19"/>
      <c r="S50" s="28">
        <v>2027</v>
      </c>
      <c r="T50" s="29" t="s">
        <v>20</v>
      </c>
      <c r="U50" s="30">
        <f t="shared" si="0"/>
        <v>0</v>
      </c>
      <c r="V50" s="6"/>
      <c r="W50" s="32">
        <f t="shared" si="1"/>
        <v>0</v>
      </c>
      <c r="X50" s="6"/>
      <c r="Y50" s="6"/>
      <c r="Z50" s="6"/>
      <c r="AA50" s="6"/>
      <c r="AB50" s="6"/>
    </row>
    <row r="51" spans="1:28" ht="28.5" customHeight="1" thickBot="1" x14ac:dyDescent="0.4">
      <c r="A51" s="42"/>
      <c r="B51" s="42">
        <f>COUNTIF(B3:B50,"SI")</f>
        <v>18</v>
      </c>
      <c r="C51" s="42">
        <f>COUNTA(C3:C50)</f>
        <v>18</v>
      </c>
      <c r="D51" s="265"/>
      <c r="E51" s="42"/>
      <c r="F51" s="42">
        <f t="shared" ref="F51:N51" si="16">COUNTA(F3:F50)</f>
        <v>16</v>
      </c>
      <c r="G51" s="42">
        <f t="shared" si="16"/>
        <v>14</v>
      </c>
      <c r="H51" s="42">
        <f t="shared" si="16"/>
        <v>14</v>
      </c>
      <c r="I51" s="42">
        <f t="shared" si="16"/>
        <v>0</v>
      </c>
      <c r="J51" s="42">
        <f t="shared" si="16"/>
        <v>0</v>
      </c>
      <c r="K51" s="42">
        <f t="shared" si="16"/>
        <v>0</v>
      </c>
      <c r="L51" s="42">
        <f t="shared" si="16"/>
        <v>0</v>
      </c>
      <c r="M51" s="42">
        <f t="shared" si="16"/>
        <v>0</v>
      </c>
      <c r="N51" s="42">
        <f t="shared" si="16"/>
        <v>0</v>
      </c>
      <c r="O51" s="64">
        <f>SUM(O3:O50)</f>
        <v>528</v>
      </c>
      <c r="P51" s="46"/>
      <c r="Q51" s="65">
        <f>SUM(Q3:Q50)</f>
        <v>504</v>
      </c>
      <c r="R51" s="19"/>
      <c r="S51" s="28">
        <v>1862</v>
      </c>
      <c r="T51" s="29" t="s">
        <v>60</v>
      </c>
      <c r="U51" s="30">
        <f t="shared" si="0"/>
        <v>0</v>
      </c>
      <c r="V51" s="6"/>
      <c r="W51" s="32">
        <f t="shared" si="1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6"/>
      <c r="B52" s="66"/>
      <c r="C52" s="66"/>
      <c r="D52" s="266"/>
      <c r="E52" s="66"/>
      <c r="F52" s="67"/>
      <c r="G52" s="67"/>
      <c r="H52" s="66"/>
      <c r="I52" s="66"/>
      <c r="J52" s="66"/>
      <c r="K52" s="66"/>
      <c r="L52" s="66"/>
      <c r="M52" s="66"/>
      <c r="N52" s="66"/>
      <c r="O52" s="68"/>
      <c r="P52" s="6"/>
      <c r="Q52" s="69"/>
      <c r="R52" s="6"/>
      <c r="S52" s="28">
        <v>1132</v>
      </c>
      <c r="T52" s="29" t="s">
        <v>61</v>
      </c>
      <c r="U52" s="30">
        <f t="shared" si="0"/>
        <v>0</v>
      </c>
      <c r="V52" s="6"/>
      <c r="W52" s="32">
        <f t="shared" si="1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26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0"/>
        <v>0</v>
      </c>
      <c r="V53" s="6"/>
      <c r="W53" s="32">
        <f t="shared" si="1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267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161</v>
      </c>
      <c r="U54" s="30">
        <f t="shared" si="0"/>
        <v>24</v>
      </c>
      <c r="V54" s="6"/>
      <c r="W54" s="32">
        <f t="shared" si="1"/>
        <v>24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267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0"/>
        <v>0</v>
      </c>
      <c r="V55" s="6"/>
      <c r="W55" s="32">
        <f t="shared" si="1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26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0"/>
        <v>0</v>
      </c>
      <c r="V56" s="6"/>
      <c r="W56" s="32">
        <f t="shared" si="1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26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0"/>
        <v>0</v>
      </c>
      <c r="V57" s="6"/>
      <c r="W57" s="32">
        <f t="shared" si="1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267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0"/>
        <v>0</v>
      </c>
      <c r="V58" s="6"/>
      <c r="W58" s="32">
        <f t="shared" si="1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26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45" t="s">
        <v>118</v>
      </c>
      <c r="U59" s="30">
        <f t="shared" si="0"/>
        <v>0</v>
      </c>
      <c r="V59" s="6"/>
      <c r="W59" s="32">
        <f t="shared" si="1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26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0"/>
        <v>0</v>
      </c>
      <c r="V60" s="6"/>
      <c r="W60" s="32">
        <f t="shared" si="1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26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0"/>
        <v>0</v>
      </c>
      <c r="V61" s="6"/>
      <c r="W61" s="32">
        <f t="shared" si="1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26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45" t="s">
        <v>108</v>
      </c>
      <c r="U62" s="30">
        <f t="shared" si="0"/>
        <v>0</v>
      </c>
      <c r="V62" s="6"/>
      <c r="W62" s="32">
        <f t="shared" si="1"/>
        <v>0</v>
      </c>
      <c r="X62" s="6"/>
      <c r="Y62" s="6"/>
      <c r="Z62" s="6"/>
      <c r="AA62" s="6"/>
      <c r="AB62" s="6"/>
    </row>
    <row r="63" spans="1:28" ht="27" customHeight="1" thickBot="1" x14ac:dyDescent="0.4">
      <c r="A63" s="6"/>
      <c r="B63" s="6"/>
      <c r="C63" s="6"/>
      <c r="D63" s="26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2612</v>
      </c>
      <c r="T63" s="29" t="s">
        <v>227</v>
      </c>
      <c r="U63" s="30">
        <f t="shared" si="0"/>
        <v>0</v>
      </c>
      <c r="V63" s="6"/>
      <c r="W63" s="32">
        <f t="shared" si="1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26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7.4" customHeight="1" x14ac:dyDescent="0.35">
      <c r="A65" s="183"/>
      <c r="B65" s="6"/>
      <c r="C65" s="48"/>
      <c r="D65" s="26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50"/>
      <c r="P65" s="6"/>
      <c r="Q65" s="6"/>
      <c r="R65" s="6"/>
      <c r="S65" s="6"/>
      <c r="T65" s="6"/>
      <c r="U65" s="39">
        <f>SUM(U3:U64)</f>
        <v>504</v>
      </c>
      <c r="V65" s="6"/>
      <c r="W65" s="41">
        <f>SUM(W3:W64)</f>
        <v>528</v>
      </c>
      <c r="X65" s="6"/>
      <c r="Y65" s="6"/>
      <c r="Z65" s="6"/>
      <c r="AA65" s="6"/>
      <c r="AB65" s="6"/>
    </row>
    <row r="66" spans="1:28" ht="27.4" customHeight="1" x14ac:dyDescent="0.35">
      <c r="A66" s="187"/>
      <c r="B66" s="6"/>
      <c r="C66" s="51"/>
      <c r="D66" s="269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3"/>
      <c r="P66" s="6"/>
      <c r="Q66" s="6"/>
      <c r="R66" s="6"/>
      <c r="S66" s="6"/>
      <c r="T66" s="6"/>
      <c r="U66" s="39"/>
      <c r="V66" s="6"/>
      <c r="W66" s="41"/>
      <c r="X66" s="6"/>
      <c r="Y66" s="6"/>
      <c r="Z66" s="6"/>
      <c r="AA66" s="6"/>
      <c r="AB66" s="6"/>
    </row>
    <row r="67" spans="1:28" ht="27.4" customHeight="1" x14ac:dyDescent="0.35">
      <c r="A67" s="187"/>
      <c r="B67" s="6"/>
      <c r="C67" s="51"/>
      <c r="D67" s="269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  <c r="P67" s="6"/>
      <c r="Q67" s="6"/>
      <c r="R67" s="6"/>
      <c r="S67" s="6"/>
      <c r="T67" s="6"/>
      <c r="U67" s="39"/>
      <c r="V67" s="6"/>
      <c r="W67" s="41"/>
      <c r="X67" s="6"/>
      <c r="Y67" s="6"/>
      <c r="Z67" s="6"/>
      <c r="AA67" s="6"/>
      <c r="AB67" s="6"/>
    </row>
    <row r="68" spans="1:28" ht="27.4" customHeight="1" x14ac:dyDescent="0.35">
      <c r="A68" s="184"/>
      <c r="B68" s="6"/>
      <c r="C68" s="54"/>
      <c r="D68" s="270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6"/>
      <c r="P68" s="6"/>
      <c r="Q68" s="6"/>
      <c r="R68" s="6"/>
      <c r="S68" s="6"/>
      <c r="T68" s="6"/>
      <c r="U68" s="39"/>
      <c r="V68" s="6"/>
      <c r="W68" s="41"/>
      <c r="X68" s="6"/>
      <c r="Y68" s="6"/>
      <c r="Z68" s="6"/>
      <c r="AA68" s="6"/>
      <c r="AB68" s="6"/>
    </row>
    <row r="69" spans="1:28" ht="18.600000000000001" customHeight="1" x14ac:dyDescent="0.35">
      <c r="S69" s="6"/>
      <c r="T69" s="6"/>
      <c r="U69" s="39"/>
      <c r="V69" s="6"/>
      <c r="W69" s="41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20">
    <sortCondition descending="1" ref="O3:O20"/>
  </sortState>
  <mergeCells count="1">
    <mergeCell ref="B1:G1"/>
  </mergeCells>
  <conditionalFormatting sqref="A21:A50">
    <cfRule type="containsText" dxfId="27" priority="1" stopIfTrue="1" operator="containsText" text="SI">
      <formula>NOT(ISERROR(SEARCH("SI",A21)))</formula>
    </cfRule>
    <cfRule type="containsText" dxfId="26" priority="2" stopIfTrue="1" operator="containsText" text="NO">
      <formula>NOT(ISERROR(SEARCH("NO",A21)))</formula>
    </cfRule>
  </conditionalFormatting>
  <conditionalFormatting sqref="B3:B50">
    <cfRule type="containsText" dxfId="25" priority="3" stopIfTrue="1" operator="containsText" text="SI">
      <formula>NOT(ISERROR(SEARCH("SI",B3)))</formula>
    </cfRule>
    <cfRule type="containsText" dxfId="24" priority="4" stopIfTrue="1" operator="containsText" text="NO">
      <formula>NOT(ISERROR(SEARCH("NO",B3)))</formula>
    </cfRule>
  </conditionalFormatting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E18" sqref="E18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2.5703125" style="1" customWidth="1"/>
    <col min="4" max="4" width="13.85546875" style="1" customWidth="1"/>
    <col min="5" max="5" width="72.28515625" style="1" bestFit="1" customWidth="1"/>
    <col min="6" max="6" width="22.85546875" style="1" customWidth="1"/>
    <col min="7" max="7" width="23" style="1" customWidth="1"/>
    <col min="8" max="8" width="23.140625" style="1" customWidth="1"/>
    <col min="9" max="14" width="23.425781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5.42578125" style="1" customWidth="1"/>
    <col min="27" max="27" width="11.42578125" style="1" customWidth="1"/>
    <col min="28" max="28" width="63.7109375" style="1" customWidth="1"/>
    <col min="29" max="260" width="11.42578125" style="1" customWidth="1"/>
  </cols>
  <sheetData>
    <row r="1" spans="1:28" ht="28.5" customHeight="1" thickBot="1" x14ac:dyDescent="0.45">
      <c r="A1"/>
      <c r="B1" s="255" t="s">
        <v>75</v>
      </c>
      <c r="C1" s="256"/>
      <c r="D1" s="256"/>
      <c r="E1" s="256"/>
      <c r="F1" s="256"/>
      <c r="G1" s="257"/>
      <c r="H1" s="57"/>
      <c r="I1" s="58"/>
      <c r="J1" s="58"/>
      <c r="K1" s="58"/>
      <c r="L1" s="58"/>
      <c r="M1" s="58"/>
      <c r="N1" s="58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60" t="s">
        <v>183</v>
      </c>
      <c r="B2" s="8" t="s">
        <v>69</v>
      </c>
      <c r="C2" s="160" t="s">
        <v>1</v>
      </c>
      <c r="D2" s="160" t="s">
        <v>70</v>
      </c>
      <c r="E2" s="160" t="s">
        <v>3</v>
      </c>
      <c r="F2" s="9" t="s">
        <v>290</v>
      </c>
      <c r="G2" s="9" t="s">
        <v>788</v>
      </c>
      <c r="H2" s="9" t="s">
        <v>860</v>
      </c>
      <c r="I2" s="9" t="s">
        <v>222</v>
      </c>
      <c r="J2" s="9" t="s">
        <v>223</v>
      </c>
      <c r="K2" s="9" t="s">
        <v>224</v>
      </c>
      <c r="L2" s="9" t="s">
        <v>225</v>
      </c>
      <c r="M2" s="9" t="s">
        <v>226</v>
      </c>
      <c r="N2" s="10" t="s">
        <v>159</v>
      </c>
      <c r="O2" s="11" t="s">
        <v>4</v>
      </c>
      <c r="P2" s="12" t="s">
        <v>5</v>
      </c>
      <c r="Q2" s="12" t="s">
        <v>6</v>
      </c>
      <c r="R2" s="7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52" t="s">
        <v>292</v>
      </c>
      <c r="B3" s="152" t="s">
        <v>146</v>
      </c>
      <c r="C3" s="175" t="s">
        <v>321</v>
      </c>
      <c r="D3" s="175">
        <v>2271</v>
      </c>
      <c r="E3" s="175" t="s">
        <v>349</v>
      </c>
      <c r="F3" s="153">
        <v>90</v>
      </c>
      <c r="G3" s="165">
        <v>90</v>
      </c>
      <c r="H3" s="165">
        <f>VLOOKUP(A3,[2]custom!$A$137:$M$167,13,FALSE)</f>
        <v>90</v>
      </c>
      <c r="I3" s="165"/>
      <c r="J3" s="165"/>
      <c r="K3" s="165"/>
      <c r="L3" s="23"/>
      <c r="M3" s="165"/>
      <c r="N3" s="24"/>
      <c r="O3" s="159">
        <f>IF(P3=9,SUM(F3:N3)-SMALL(F3:N3,1),IF(P3=8,SUM(F3:N3),SUM(F3:N3)))</f>
        <v>270</v>
      </c>
      <c r="P3" s="26">
        <f>COUNTA(F3:N3)</f>
        <v>3</v>
      </c>
      <c r="Q3" s="147">
        <f>SUM(F3:N3)</f>
        <v>270</v>
      </c>
      <c r="R3" s="27"/>
      <c r="S3" s="28">
        <v>1213</v>
      </c>
      <c r="T3" s="29" t="s">
        <v>114</v>
      </c>
      <c r="U3" s="30">
        <f>SUMIF($D$3:$D$96,S3,$Q$3:$Q$96)</f>
        <v>44</v>
      </c>
      <c r="V3" s="31"/>
      <c r="W3" s="32">
        <f>SUMIF($D$3:$D$96,S3,$O$3:$O$96)</f>
        <v>44</v>
      </c>
      <c r="X3" s="19"/>
      <c r="Y3" s="33"/>
      <c r="Z3" s="33"/>
      <c r="AA3" s="33"/>
      <c r="AB3" s="33"/>
    </row>
    <row r="4" spans="1:28" ht="29.1" customHeight="1" thickBot="1" x14ac:dyDescent="0.45">
      <c r="A4" s="152" t="s">
        <v>291</v>
      </c>
      <c r="B4" s="152" t="s">
        <v>146</v>
      </c>
      <c r="C4" s="175" t="s">
        <v>320</v>
      </c>
      <c r="D4" s="175">
        <v>2144</v>
      </c>
      <c r="E4" s="175" t="s">
        <v>144</v>
      </c>
      <c r="F4" s="162">
        <v>100</v>
      </c>
      <c r="G4" s="165"/>
      <c r="H4" s="165">
        <f>VLOOKUP(A4,[2]custom!$A$137:$M$167,13,FALSE)</f>
        <v>100</v>
      </c>
      <c r="I4" s="165"/>
      <c r="J4" s="165"/>
      <c r="K4" s="165"/>
      <c r="L4" s="157"/>
      <c r="M4" s="165"/>
      <c r="N4" s="202"/>
      <c r="O4" s="159">
        <f>IF(P4=9,SUM(F4:N4)-SMALL(F4:N4,1),IF(P4=8,SUM(F4:N4),SUM(F4:N4)))</f>
        <v>200</v>
      </c>
      <c r="P4" s="26">
        <f>COUNTA(F4:N4)</f>
        <v>2</v>
      </c>
      <c r="Q4" s="147">
        <f t="shared" ref="Q4:Q19" si="0">SUM(F4:N4)</f>
        <v>200</v>
      </c>
      <c r="R4" s="27"/>
      <c r="S4" s="28">
        <v>2310</v>
      </c>
      <c r="T4" s="29" t="s">
        <v>140</v>
      </c>
      <c r="U4" s="30">
        <f t="shared" ref="U4:U64" si="1">SUMIF($D$3:$D$96,S4,$Q$3:$Q$96)</f>
        <v>15</v>
      </c>
      <c r="V4" s="31"/>
      <c r="W4" s="32">
        <f t="shared" ref="W4:W64" si="2">SUMIF($D$3:$D$96,S4,$O$3:$O$96)</f>
        <v>15</v>
      </c>
      <c r="X4" s="19"/>
      <c r="Y4" s="33"/>
      <c r="Z4" s="33"/>
      <c r="AA4" s="33"/>
      <c r="AB4" s="33"/>
    </row>
    <row r="5" spans="1:28" ht="29.1" customHeight="1" thickBot="1" x14ac:dyDescent="0.4">
      <c r="A5" s="152" t="s">
        <v>293</v>
      </c>
      <c r="B5" s="152" t="s">
        <v>146</v>
      </c>
      <c r="C5" s="175" t="s">
        <v>322</v>
      </c>
      <c r="D5" s="175">
        <v>2027</v>
      </c>
      <c r="E5" s="175" t="s">
        <v>20</v>
      </c>
      <c r="F5" s="153">
        <v>80</v>
      </c>
      <c r="G5" s="165">
        <v>100</v>
      </c>
      <c r="H5" s="165"/>
      <c r="I5" s="165"/>
      <c r="J5" s="165"/>
      <c r="K5" s="165"/>
      <c r="L5" s="23"/>
      <c r="M5" s="165"/>
      <c r="N5" s="24"/>
      <c r="O5" s="159">
        <f>IF(P5=9,SUM(F5:N5)-SMALL(F5:N5,1),IF(P5=8,SUM(F5:N5),SUM(F5:N5)))</f>
        <v>180</v>
      </c>
      <c r="P5" s="26">
        <f>COUNTA(F5:N5)</f>
        <v>2</v>
      </c>
      <c r="Q5" s="147">
        <f t="shared" si="0"/>
        <v>180</v>
      </c>
      <c r="R5" s="27"/>
      <c r="S5" s="28">
        <v>2232</v>
      </c>
      <c r="T5" s="29" t="s">
        <v>119</v>
      </c>
      <c r="U5" s="30">
        <f t="shared" si="1"/>
        <v>0</v>
      </c>
      <c r="V5" s="31"/>
      <c r="W5" s="32">
        <f t="shared" si="2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52" t="s">
        <v>300</v>
      </c>
      <c r="B6" s="152" t="s">
        <v>146</v>
      </c>
      <c r="C6" s="175" t="s">
        <v>329</v>
      </c>
      <c r="D6" s="175">
        <v>2144</v>
      </c>
      <c r="E6" s="175" t="s">
        <v>144</v>
      </c>
      <c r="F6" s="153">
        <v>12</v>
      </c>
      <c r="G6" s="165">
        <v>80</v>
      </c>
      <c r="H6" s="165">
        <f>VLOOKUP(A6,[2]custom!$A$137:$M$167,13,FALSE)</f>
        <v>80</v>
      </c>
      <c r="I6" s="165"/>
      <c r="J6" s="165"/>
      <c r="K6" s="165"/>
      <c r="L6" s="23"/>
      <c r="M6" s="165"/>
      <c r="N6" s="24"/>
      <c r="O6" s="159">
        <f>IF(P6=9,SUM(F6:N6)-SMALL(F6:N6,1),IF(P6=8,SUM(F6:N6),SUM(F6:N6)))</f>
        <v>172</v>
      </c>
      <c r="P6" s="26">
        <f>COUNTA(F6:N6)</f>
        <v>3</v>
      </c>
      <c r="Q6" s="147">
        <f t="shared" si="0"/>
        <v>172</v>
      </c>
      <c r="R6" s="27"/>
      <c r="S6" s="28">
        <v>1180</v>
      </c>
      <c r="T6" s="29" t="s">
        <v>14</v>
      </c>
      <c r="U6" s="30">
        <f t="shared" si="1"/>
        <v>165</v>
      </c>
      <c r="V6" s="31"/>
      <c r="W6" s="32">
        <f t="shared" si="2"/>
        <v>165</v>
      </c>
      <c r="X6" s="19"/>
      <c r="Y6" s="33"/>
      <c r="Z6" s="33"/>
      <c r="AA6" s="33"/>
      <c r="AB6" s="33"/>
    </row>
    <row r="7" spans="1:28" ht="29.1" customHeight="1" thickBot="1" x14ac:dyDescent="0.4">
      <c r="A7" s="152" t="s">
        <v>297</v>
      </c>
      <c r="B7" s="152" t="s">
        <v>146</v>
      </c>
      <c r="C7" s="175" t="s">
        <v>326</v>
      </c>
      <c r="D7" s="175">
        <v>2144</v>
      </c>
      <c r="E7" s="175" t="s">
        <v>144</v>
      </c>
      <c r="F7" s="162">
        <v>30</v>
      </c>
      <c r="G7" s="165">
        <v>50</v>
      </c>
      <c r="H7" s="165">
        <f>VLOOKUP(A7,[2]custom!$A$137:$M$167,13,FALSE)</f>
        <v>50</v>
      </c>
      <c r="I7" s="165"/>
      <c r="J7" s="165"/>
      <c r="K7" s="165"/>
      <c r="L7" s="165"/>
      <c r="M7" s="165"/>
      <c r="N7" s="202"/>
      <c r="O7" s="159">
        <f>IF(P7=9,SUM(F7:N7)-SMALL(F7:N7,1),IF(P7=8,SUM(F7:N7),SUM(F7:N7)))</f>
        <v>130</v>
      </c>
      <c r="P7" s="26">
        <f>COUNTA(F7:N7)</f>
        <v>3</v>
      </c>
      <c r="Q7" s="147">
        <f t="shared" si="0"/>
        <v>130</v>
      </c>
      <c r="R7" s="27"/>
      <c r="S7" s="28">
        <v>1115</v>
      </c>
      <c r="T7" s="29" t="s">
        <v>15</v>
      </c>
      <c r="U7" s="30">
        <f t="shared" si="1"/>
        <v>0</v>
      </c>
      <c r="V7" s="31"/>
      <c r="W7" s="32">
        <f t="shared" si="2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152" t="s">
        <v>301</v>
      </c>
      <c r="B8" s="152" t="s">
        <v>146</v>
      </c>
      <c r="C8" s="175" t="s">
        <v>330</v>
      </c>
      <c r="D8" s="175">
        <v>1773</v>
      </c>
      <c r="E8" s="175" t="s">
        <v>71</v>
      </c>
      <c r="F8" s="162">
        <v>9</v>
      </c>
      <c r="G8" s="165">
        <v>60</v>
      </c>
      <c r="H8" s="165">
        <f>VLOOKUP(A8,[2]custom!$A$137:$M$167,13,FALSE)</f>
        <v>60</v>
      </c>
      <c r="I8" s="165"/>
      <c r="J8" s="165"/>
      <c r="K8" s="165"/>
      <c r="L8" s="165"/>
      <c r="M8" s="165"/>
      <c r="N8" s="158"/>
      <c r="O8" s="159">
        <f>IF(P8=9,SUM(F8:N8)-SMALL(F8:N8,1),IF(P8=8,SUM(F8:N8),SUM(F8:N8)))</f>
        <v>129</v>
      </c>
      <c r="P8" s="26">
        <f>COUNTA(F8:N8)</f>
        <v>3</v>
      </c>
      <c r="Q8" s="147">
        <f t="shared" si="0"/>
        <v>129</v>
      </c>
      <c r="R8" s="27"/>
      <c r="S8" s="28">
        <v>10</v>
      </c>
      <c r="T8" s="29" t="s">
        <v>16</v>
      </c>
      <c r="U8" s="30">
        <f t="shared" si="1"/>
        <v>0</v>
      </c>
      <c r="V8" s="31"/>
      <c r="W8" s="32">
        <f t="shared" si="2"/>
        <v>5</v>
      </c>
      <c r="X8" s="19"/>
      <c r="Y8" s="33"/>
      <c r="Z8" s="33"/>
      <c r="AA8" s="33"/>
      <c r="AB8" s="33"/>
    </row>
    <row r="9" spans="1:28" ht="29.1" customHeight="1" thickBot="1" x14ac:dyDescent="0.4">
      <c r="A9" s="152" t="s">
        <v>295</v>
      </c>
      <c r="B9" s="152" t="s">
        <v>146</v>
      </c>
      <c r="C9" s="175" t="s">
        <v>324</v>
      </c>
      <c r="D9" s="175">
        <v>2271</v>
      </c>
      <c r="E9" s="175" t="s">
        <v>349</v>
      </c>
      <c r="F9" s="153">
        <v>50</v>
      </c>
      <c r="G9" s="165">
        <v>30</v>
      </c>
      <c r="H9" s="165">
        <f>VLOOKUP(A9,[2]custom!$A$137:$M$167,13,FALSE)</f>
        <v>30</v>
      </c>
      <c r="I9" s="165"/>
      <c r="J9" s="165"/>
      <c r="K9" s="165"/>
      <c r="L9" s="23"/>
      <c r="M9" s="165"/>
      <c r="N9" s="24"/>
      <c r="O9" s="159">
        <f>IF(P9=9,SUM(F9:N9)-SMALL(F9:N9,1),IF(P9=8,SUM(F9:N9),SUM(F9:N9)))</f>
        <v>110</v>
      </c>
      <c r="P9" s="26">
        <f>COUNTA(F9:N9)</f>
        <v>3</v>
      </c>
      <c r="Q9" s="147">
        <f t="shared" si="0"/>
        <v>110</v>
      </c>
      <c r="R9" s="27"/>
      <c r="S9" s="28">
        <v>1589</v>
      </c>
      <c r="T9" s="29" t="s">
        <v>18</v>
      </c>
      <c r="U9" s="30">
        <f t="shared" si="1"/>
        <v>32</v>
      </c>
      <c r="V9" s="31"/>
      <c r="W9" s="32">
        <f t="shared" si="2"/>
        <v>32</v>
      </c>
      <c r="X9" s="19"/>
      <c r="Y9" s="33"/>
      <c r="Z9" s="33"/>
      <c r="AA9" s="33"/>
      <c r="AB9" s="33"/>
    </row>
    <row r="10" spans="1:28" ht="29.1" customHeight="1" thickBot="1" x14ac:dyDescent="0.4">
      <c r="A10" s="152" t="s">
        <v>294</v>
      </c>
      <c r="B10" s="152" t="s">
        <v>146</v>
      </c>
      <c r="C10" s="175" t="s">
        <v>323</v>
      </c>
      <c r="D10" s="175">
        <v>2057</v>
      </c>
      <c r="E10" s="175" t="s">
        <v>142</v>
      </c>
      <c r="F10" s="153">
        <v>60</v>
      </c>
      <c r="G10" s="165"/>
      <c r="H10" s="165">
        <f>VLOOKUP(A10,[2]custom!$A$137:$M$167,13,FALSE)</f>
        <v>40</v>
      </c>
      <c r="I10" s="165"/>
      <c r="J10" s="165"/>
      <c r="K10" s="165"/>
      <c r="L10" s="23"/>
      <c r="M10" s="165"/>
      <c r="N10" s="24"/>
      <c r="O10" s="159">
        <f>IF(P10=9,SUM(F10:N10)-SMALL(F10:N10,1),IF(P10=8,SUM(F10:N10),SUM(F10:N10)))</f>
        <v>100</v>
      </c>
      <c r="P10" s="26">
        <f>COUNTA(F10:N10)</f>
        <v>2</v>
      </c>
      <c r="Q10" s="147">
        <f t="shared" si="0"/>
        <v>100</v>
      </c>
      <c r="R10" s="27"/>
      <c r="S10" s="28">
        <v>2074</v>
      </c>
      <c r="T10" s="29" t="s">
        <v>160</v>
      </c>
      <c r="U10" s="30">
        <f t="shared" si="1"/>
        <v>0</v>
      </c>
      <c r="V10" s="31"/>
      <c r="W10" s="32">
        <f t="shared" si="2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52" t="s">
        <v>296</v>
      </c>
      <c r="B11" s="152" t="s">
        <v>146</v>
      </c>
      <c r="C11" s="175" t="s">
        <v>325</v>
      </c>
      <c r="D11" s="175">
        <v>2057</v>
      </c>
      <c r="E11" s="175" t="s">
        <v>142</v>
      </c>
      <c r="F11" s="153">
        <v>40</v>
      </c>
      <c r="G11" s="165"/>
      <c r="H11" s="165">
        <f>VLOOKUP(A11,[2]custom!$A$137:$M$167,13,FALSE)</f>
        <v>15</v>
      </c>
      <c r="I11" s="165"/>
      <c r="J11" s="165"/>
      <c r="K11" s="165"/>
      <c r="L11" s="23"/>
      <c r="M11" s="165"/>
      <c r="N11" s="24"/>
      <c r="O11" s="159">
        <f>IF(P11=9,SUM(F11:N11)-SMALL(F11:N11,1),IF(P11=8,SUM(F11:N11),SUM(F11:N11)))</f>
        <v>55</v>
      </c>
      <c r="P11" s="26">
        <f>COUNTA(F11:N11)</f>
        <v>2</v>
      </c>
      <c r="Q11" s="147">
        <f t="shared" si="0"/>
        <v>55</v>
      </c>
      <c r="R11" s="27"/>
      <c r="S11" s="28">
        <v>2328</v>
      </c>
      <c r="T11" s="29" t="s">
        <v>212</v>
      </c>
      <c r="U11" s="30">
        <f t="shared" si="1"/>
        <v>0</v>
      </c>
      <c r="V11" s="31"/>
      <c r="W11" s="32">
        <f t="shared" si="2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52" t="s">
        <v>830</v>
      </c>
      <c r="B12" s="152" t="s">
        <v>146</v>
      </c>
      <c r="C12" s="175" t="s">
        <v>825</v>
      </c>
      <c r="D12" s="182" t="s">
        <v>129</v>
      </c>
      <c r="E12" s="175" t="s">
        <v>141</v>
      </c>
      <c r="F12" s="153"/>
      <c r="G12" s="165">
        <v>40</v>
      </c>
      <c r="H12" s="165">
        <f>VLOOKUP(A12,[2]custom!$A$137:$M$167,13,FALSE)</f>
        <v>8</v>
      </c>
      <c r="I12" s="165"/>
      <c r="J12" s="165"/>
      <c r="K12" s="165"/>
      <c r="L12" s="23"/>
      <c r="M12" s="165"/>
      <c r="N12" s="24"/>
      <c r="O12" s="25">
        <f>IF(P12=9,SUM(F12:N12)-SMALL(F12:N12,1)-SMALL(F12:N12,2),IF(P12=8,SUM(F12:N12)-SMALL(F12:N12,1),SUM(F12:N12)))</f>
        <v>48</v>
      </c>
      <c r="P12" s="26">
        <f>COUNTA(F12:N12)</f>
        <v>2</v>
      </c>
      <c r="Q12" s="147">
        <f t="shared" si="0"/>
        <v>48</v>
      </c>
      <c r="R12" s="27"/>
      <c r="S12" s="28"/>
      <c r="T12" s="29"/>
      <c r="U12" s="30">
        <f t="shared" si="1"/>
        <v>0</v>
      </c>
      <c r="V12" s="31"/>
      <c r="W12" s="32">
        <f t="shared" si="2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52" t="s">
        <v>832</v>
      </c>
      <c r="B13" s="152" t="s">
        <v>146</v>
      </c>
      <c r="C13" s="175" t="s">
        <v>827</v>
      </c>
      <c r="D13" s="175" t="s">
        <v>133</v>
      </c>
      <c r="E13" s="175" t="s">
        <v>144</v>
      </c>
      <c r="F13" s="153"/>
      <c r="G13" s="165">
        <v>15</v>
      </c>
      <c r="H13" s="165">
        <f>VLOOKUP(A13,[2]custom!$A$137:$M$167,13,FALSE)</f>
        <v>20</v>
      </c>
      <c r="I13" s="23"/>
      <c r="J13" s="23"/>
      <c r="K13" s="23"/>
      <c r="L13" s="23"/>
      <c r="M13" s="23"/>
      <c r="N13" s="24"/>
      <c r="O13" s="25">
        <f>IF(P13=9,SUM(F13:N13)-SMALL(F13:N13,1)-SMALL(F13:N13,2),IF(P13=8,SUM(F13:N13)-SMALL(F13:N13,1),SUM(F13:N13)))</f>
        <v>35</v>
      </c>
      <c r="P13" s="26">
        <f>COUNTA(F13:N13)</f>
        <v>2</v>
      </c>
      <c r="Q13" s="147">
        <f t="shared" si="0"/>
        <v>35</v>
      </c>
      <c r="R13" s="27"/>
      <c r="S13" s="28"/>
      <c r="T13" s="29"/>
      <c r="U13" s="30">
        <f t="shared" si="1"/>
        <v>0</v>
      </c>
      <c r="V13" s="31"/>
      <c r="W13" s="32">
        <f t="shared" si="2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52" t="s">
        <v>298</v>
      </c>
      <c r="B14" s="152" t="s">
        <v>146</v>
      </c>
      <c r="C14" s="175" t="s">
        <v>327</v>
      </c>
      <c r="D14" s="175">
        <v>1213</v>
      </c>
      <c r="E14" s="175" t="s">
        <v>114</v>
      </c>
      <c r="F14" s="153">
        <v>20</v>
      </c>
      <c r="G14" s="165">
        <v>7</v>
      </c>
      <c r="H14" s="165">
        <f>VLOOKUP(A14,[2]custom!$A$137:$M$167,13,FALSE)</f>
        <v>7</v>
      </c>
      <c r="I14" s="165"/>
      <c r="J14" s="165"/>
      <c r="K14" s="165"/>
      <c r="L14" s="23"/>
      <c r="M14" s="165"/>
      <c r="N14" s="24"/>
      <c r="O14" s="159">
        <f>IF(P14=9,SUM(F14:N14)-SMALL(F14:N14,1),IF(P14=8,SUM(F14:N14),SUM(F14:N14)))</f>
        <v>34</v>
      </c>
      <c r="P14" s="26">
        <f>COUNTA(F14:N14)</f>
        <v>3</v>
      </c>
      <c r="Q14" s="147">
        <f t="shared" si="0"/>
        <v>34</v>
      </c>
      <c r="R14" s="27"/>
      <c r="S14" s="28">
        <v>1843</v>
      </c>
      <c r="T14" s="29" t="s">
        <v>27</v>
      </c>
      <c r="U14" s="30">
        <f t="shared" si="1"/>
        <v>0</v>
      </c>
      <c r="V14" s="31"/>
      <c r="W14" s="32">
        <f t="shared" si="2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52" t="s">
        <v>831</v>
      </c>
      <c r="B15" s="152" t="s">
        <v>146</v>
      </c>
      <c r="C15" s="175" t="s">
        <v>826</v>
      </c>
      <c r="D15" s="175" t="s">
        <v>129</v>
      </c>
      <c r="E15" s="175" t="s">
        <v>141</v>
      </c>
      <c r="F15" s="153"/>
      <c r="G15" s="165">
        <v>20</v>
      </c>
      <c r="H15" s="165">
        <f>VLOOKUP(A15,[2]custom!$A$137:$M$167,13,FALSE)</f>
        <v>5</v>
      </c>
      <c r="I15" s="23"/>
      <c r="J15" s="23"/>
      <c r="K15" s="23"/>
      <c r="L15" s="23"/>
      <c r="M15" s="23"/>
      <c r="N15" s="24"/>
      <c r="O15" s="25">
        <f>IF(P15=9,SUM(F15:N15)-SMALL(F15:N15,1)-SMALL(F15:N15,2),IF(P15=8,SUM(F15:N15)-SMALL(F15:N15,1),SUM(F15:N15)))</f>
        <v>25</v>
      </c>
      <c r="P15" s="26">
        <f>COUNTA(F15:N15)</f>
        <v>2</v>
      </c>
      <c r="Q15" s="147">
        <f t="shared" si="0"/>
        <v>25</v>
      </c>
      <c r="R15" s="27"/>
      <c r="S15" s="28">
        <v>1317</v>
      </c>
      <c r="T15" s="29" t="s">
        <v>28</v>
      </c>
      <c r="U15" s="30">
        <f t="shared" si="1"/>
        <v>0</v>
      </c>
      <c r="V15" s="31"/>
      <c r="W15" s="32">
        <f t="shared" si="2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52" t="s">
        <v>304</v>
      </c>
      <c r="B16" s="152" t="s">
        <v>146</v>
      </c>
      <c r="C16" s="175" t="s">
        <v>333</v>
      </c>
      <c r="D16" s="175">
        <v>1180</v>
      </c>
      <c r="E16" s="175" t="s">
        <v>286</v>
      </c>
      <c r="F16" s="153">
        <v>6</v>
      </c>
      <c r="G16" s="165">
        <v>12</v>
      </c>
      <c r="H16" s="165">
        <f>VLOOKUP(A16,[2]custom!$A$137:$M$167,13,FALSE)</f>
        <v>6</v>
      </c>
      <c r="I16" s="165"/>
      <c r="J16" s="165"/>
      <c r="K16" s="165"/>
      <c r="L16" s="23"/>
      <c r="M16" s="165"/>
      <c r="N16" s="24"/>
      <c r="O16" s="159">
        <f>IF(P16=9,SUM(F16:N16)-SMALL(F16:N16,1),IF(P16=8,SUM(F16:N16),SUM(F16:N16)))</f>
        <v>24</v>
      </c>
      <c r="P16" s="26">
        <f>COUNTA(F16:N16)</f>
        <v>3</v>
      </c>
      <c r="Q16" s="147">
        <f t="shared" si="0"/>
        <v>24</v>
      </c>
      <c r="R16" s="27"/>
      <c r="S16" s="28"/>
      <c r="T16" s="29"/>
      <c r="U16" s="30">
        <f t="shared" si="1"/>
        <v>0</v>
      </c>
      <c r="V16" s="31"/>
      <c r="W16" s="32">
        <f t="shared" si="2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52" t="s">
        <v>305</v>
      </c>
      <c r="B17" s="152" t="s">
        <v>146</v>
      </c>
      <c r="C17" s="175" t="s">
        <v>334</v>
      </c>
      <c r="D17" s="175">
        <v>2144</v>
      </c>
      <c r="E17" s="175" t="s">
        <v>144</v>
      </c>
      <c r="F17" s="153">
        <v>5</v>
      </c>
      <c r="G17" s="165">
        <v>8</v>
      </c>
      <c r="H17" s="165">
        <f>VLOOKUP(A17,[2]custom!$A$137:$M$167,13,FALSE)</f>
        <v>9</v>
      </c>
      <c r="I17" s="165"/>
      <c r="J17" s="165"/>
      <c r="K17" s="165"/>
      <c r="L17" s="23"/>
      <c r="M17" s="165"/>
      <c r="N17" s="24"/>
      <c r="O17" s="159">
        <f>IF(P17=9,SUM(F17:N17)-SMALL(F17:N17,1),IF(P17=8,SUM(F17:N17),SUM(F17:N17)))</f>
        <v>22</v>
      </c>
      <c r="P17" s="26">
        <f>COUNTA(F17:N17)</f>
        <v>3</v>
      </c>
      <c r="Q17" s="147">
        <f t="shared" si="0"/>
        <v>22</v>
      </c>
      <c r="R17" s="27"/>
      <c r="S17" s="28">
        <v>2521</v>
      </c>
      <c r="T17" s="29" t="s">
        <v>170</v>
      </c>
      <c r="U17" s="30">
        <f t="shared" si="1"/>
        <v>0</v>
      </c>
      <c r="V17" s="31"/>
      <c r="W17" s="32">
        <f t="shared" si="2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52" t="s">
        <v>306</v>
      </c>
      <c r="B18" s="152" t="s">
        <v>146</v>
      </c>
      <c r="C18" s="175" t="s">
        <v>335</v>
      </c>
      <c r="D18" s="182">
        <v>1589</v>
      </c>
      <c r="E18" s="175" t="s">
        <v>143</v>
      </c>
      <c r="F18" s="153">
        <v>5</v>
      </c>
      <c r="G18" s="165"/>
      <c r="H18" s="165">
        <f>VLOOKUP(A18,[2]custom!$A$137:$M$167,13,FALSE)</f>
        <v>12</v>
      </c>
      <c r="I18" s="165"/>
      <c r="J18" s="165"/>
      <c r="K18" s="165"/>
      <c r="L18" s="23"/>
      <c r="M18" s="165"/>
      <c r="N18" s="24"/>
      <c r="O18" s="159">
        <f>IF(P18=9,SUM(F18:N18)-SMALL(F18:N18,1),IF(P18=8,SUM(F18:N18),SUM(F18:N18)))</f>
        <v>17</v>
      </c>
      <c r="P18" s="26">
        <f>COUNTA(F18:N18)</f>
        <v>2</v>
      </c>
      <c r="Q18" s="147">
        <f t="shared" si="0"/>
        <v>17</v>
      </c>
      <c r="R18" s="27"/>
      <c r="S18" s="28">
        <v>2144</v>
      </c>
      <c r="T18" s="145" t="s">
        <v>107</v>
      </c>
      <c r="U18" s="30">
        <f t="shared" si="1"/>
        <v>574</v>
      </c>
      <c r="V18" s="31"/>
      <c r="W18" s="32">
        <f t="shared" si="2"/>
        <v>574</v>
      </c>
      <c r="X18" s="19"/>
      <c r="Y18" s="33"/>
      <c r="Z18" s="33"/>
      <c r="AA18" s="33"/>
      <c r="AB18" s="33"/>
    </row>
    <row r="19" spans="1:28" ht="29.1" customHeight="1" thickBot="1" x14ac:dyDescent="0.4">
      <c r="A19" s="152" t="s">
        <v>307</v>
      </c>
      <c r="B19" s="152" t="s">
        <v>146</v>
      </c>
      <c r="C19" s="175" t="s">
        <v>336</v>
      </c>
      <c r="D19" s="175">
        <v>1180</v>
      </c>
      <c r="E19" s="175" t="s">
        <v>286</v>
      </c>
      <c r="F19" s="153">
        <v>5</v>
      </c>
      <c r="G19" s="165">
        <v>6</v>
      </c>
      <c r="H19" s="165">
        <f>VLOOKUP(A19,[2]custom!$A$137:$M$167,13,FALSE)</f>
        <v>5</v>
      </c>
      <c r="I19" s="165"/>
      <c r="J19" s="165"/>
      <c r="K19" s="165"/>
      <c r="L19" s="23"/>
      <c r="M19" s="165"/>
      <c r="N19" s="24"/>
      <c r="O19" s="159">
        <f>IF(P19=9,SUM(F19:N19)-SMALL(F19:N19,1),IF(P19=8,SUM(F19:N19),SUM(F19:N19)))</f>
        <v>16</v>
      </c>
      <c r="P19" s="26">
        <f>COUNTA(F19:N19)</f>
        <v>3</v>
      </c>
      <c r="Q19" s="147">
        <f t="shared" si="0"/>
        <v>16</v>
      </c>
      <c r="R19" s="27"/>
      <c r="S19" s="28"/>
      <c r="T19" s="29"/>
      <c r="U19" s="30">
        <f t="shared" si="1"/>
        <v>0</v>
      </c>
      <c r="V19" s="31"/>
      <c r="W19" s="32">
        <f t="shared" si="2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52" t="s">
        <v>299</v>
      </c>
      <c r="B20" s="152" t="s">
        <v>146</v>
      </c>
      <c r="C20" s="175" t="s">
        <v>328</v>
      </c>
      <c r="D20" s="175">
        <v>1174</v>
      </c>
      <c r="E20" s="175" t="s">
        <v>287</v>
      </c>
      <c r="F20" s="153">
        <v>15</v>
      </c>
      <c r="G20" s="165"/>
      <c r="H20" s="165"/>
      <c r="I20" s="165"/>
      <c r="J20" s="165"/>
      <c r="K20" s="165"/>
      <c r="L20" s="23"/>
      <c r="M20" s="165"/>
      <c r="N20" s="24"/>
      <c r="O20" s="159">
        <f>IF(P20=9,SUM(F20:N20)-SMALL(F20:N20,1),IF(P20=8,SUM(F20:N20),SUM(F20:N20)))</f>
        <v>15</v>
      </c>
      <c r="P20" s="26">
        <f>COUNTA(F20:N20)</f>
        <v>1</v>
      </c>
      <c r="Q20" s="147">
        <v>0</v>
      </c>
      <c r="R20" s="27"/>
      <c r="S20" s="28">
        <v>1298</v>
      </c>
      <c r="T20" s="29" t="s">
        <v>35</v>
      </c>
      <c r="U20" s="30">
        <f t="shared" si="1"/>
        <v>0</v>
      </c>
      <c r="V20" s="31"/>
      <c r="W20" s="32">
        <f t="shared" si="2"/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152" t="s">
        <v>312</v>
      </c>
      <c r="B21" s="152" t="s">
        <v>146</v>
      </c>
      <c r="C21" s="175" t="s">
        <v>341</v>
      </c>
      <c r="D21" s="175">
        <v>1180</v>
      </c>
      <c r="E21" s="175" t="s">
        <v>286</v>
      </c>
      <c r="F21" s="153">
        <v>5</v>
      </c>
      <c r="G21" s="165">
        <v>5</v>
      </c>
      <c r="H21" s="165">
        <f>VLOOKUP(A21,[2]custom!$A$137:$M$167,13,FALSE)</f>
        <v>5</v>
      </c>
      <c r="I21" s="165"/>
      <c r="J21" s="165"/>
      <c r="K21" s="165"/>
      <c r="L21" s="23"/>
      <c r="M21" s="165"/>
      <c r="N21" s="24"/>
      <c r="O21" s="159">
        <f>IF(P21=9,SUM(F21:N21)-SMALL(F21:N21,1),IF(P21=8,SUM(F21:N21),SUM(F21:N21)))</f>
        <v>15</v>
      </c>
      <c r="P21" s="26">
        <f>COUNTA(F21:N21)</f>
        <v>3</v>
      </c>
      <c r="Q21" s="147">
        <f>SUM(F21:N21)</f>
        <v>15</v>
      </c>
      <c r="R21" s="27"/>
      <c r="S21" s="28">
        <v>2271</v>
      </c>
      <c r="T21" s="29" t="s">
        <v>120</v>
      </c>
      <c r="U21" s="30">
        <f t="shared" si="1"/>
        <v>390</v>
      </c>
      <c r="V21" s="31"/>
      <c r="W21" s="32">
        <f t="shared" si="2"/>
        <v>398</v>
      </c>
      <c r="X21" s="19"/>
      <c r="Y21" s="33"/>
      <c r="Z21" s="33"/>
      <c r="AA21" s="33"/>
      <c r="AB21" s="33"/>
    </row>
    <row r="22" spans="1:28" ht="29.1" customHeight="1" thickBot="1" x14ac:dyDescent="0.4">
      <c r="A22" s="152" t="s">
        <v>318</v>
      </c>
      <c r="B22" s="152" t="s">
        <v>146</v>
      </c>
      <c r="C22" s="175" t="s">
        <v>347</v>
      </c>
      <c r="D22" s="175">
        <v>1589</v>
      </c>
      <c r="E22" s="175" t="s">
        <v>143</v>
      </c>
      <c r="F22" s="153">
        <v>5</v>
      </c>
      <c r="G22" s="165">
        <v>5</v>
      </c>
      <c r="H22" s="165">
        <f>VLOOKUP(A22,[2]custom!$A$137:$M$167,13,FALSE)</f>
        <v>5</v>
      </c>
      <c r="I22" s="23"/>
      <c r="J22" s="165"/>
      <c r="K22" s="165"/>
      <c r="L22" s="23"/>
      <c r="M22" s="165"/>
      <c r="N22" s="24"/>
      <c r="O22" s="159">
        <f>IF(P22=9,SUM(F22:N22)-SMALL(F22:N22,1),IF(P22=8,SUM(F22:N22),SUM(F22:N22)))</f>
        <v>15</v>
      </c>
      <c r="P22" s="26">
        <f>COUNTA(F22:N22)</f>
        <v>3</v>
      </c>
      <c r="Q22" s="147">
        <f>SUM(F22:N22)</f>
        <v>15</v>
      </c>
      <c r="R22" s="27"/>
      <c r="S22" s="28">
        <v>2186</v>
      </c>
      <c r="T22" s="29" t="s">
        <v>122</v>
      </c>
      <c r="U22" s="30">
        <f t="shared" si="1"/>
        <v>14</v>
      </c>
      <c r="V22" s="31"/>
      <c r="W22" s="32">
        <f t="shared" si="2"/>
        <v>14</v>
      </c>
      <c r="X22" s="19"/>
      <c r="Y22" s="33"/>
      <c r="Z22" s="33"/>
      <c r="AA22" s="33"/>
      <c r="AB22" s="33"/>
    </row>
    <row r="23" spans="1:28" ht="29.1" customHeight="1" thickBot="1" x14ac:dyDescent="0.4">
      <c r="A23" s="152" t="s">
        <v>314</v>
      </c>
      <c r="B23" s="152" t="s">
        <v>146</v>
      </c>
      <c r="C23" s="175" t="s">
        <v>343</v>
      </c>
      <c r="D23" s="175">
        <v>2144</v>
      </c>
      <c r="E23" s="175" t="s">
        <v>144</v>
      </c>
      <c r="F23" s="153">
        <v>5</v>
      </c>
      <c r="G23" s="165">
        <v>5</v>
      </c>
      <c r="H23" s="165">
        <f>VLOOKUP(A23,[2]custom!$A$137:$M$167,13,FALSE)</f>
        <v>5</v>
      </c>
      <c r="I23" s="165"/>
      <c r="J23" s="165"/>
      <c r="K23" s="165"/>
      <c r="L23" s="23"/>
      <c r="M23" s="165"/>
      <c r="N23" s="24"/>
      <c r="O23" s="159">
        <f>IF(P23=9,SUM(F23:N23)-SMALL(F23:N23,1),IF(P23=8,SUM(F23:N23),SUM(F23:N23)))</f>
        <v>15</v>
      </c>
      <c r="P23" s="26">
        <f>COUNTA(F23:N23)</f>
        <v>3</v>
      </c>
      <c r="Q23" s="147">
        <f>SUM(F23:N23)</f>
        <v>15</v>
      </c>
      <c r="R23" s="27"/>
      <c r="S23" s="28">
        <v>1756</v>
      </c>
      <c r="T23" s="29" t="s">
        <v>37</v>
      </c>
      <c r="U23" s="30">
        <f t="shared" si="1"/>
        <v>0</v>
      </c>
      <c r="V23" s="31"/>
      <c r="W23" s="32">
        <f t="shared" si="2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52" t="s">
        <v>310</v>
      </c>
      <c r="B24" s="152" t="s">
        <v>146</v>
      </c>
      <c r="C24" s="175" t="s">
        <v>339</v>
      </c>
      <c r="D24" s="175">
        <v>2072</v>
      </c>
      <c r="E24" s="175" t="s">
        <v>284</v>
      </c>
      <c r="F24" s="153">
        <v>5</v>
      </c>
      <c r="G24" s="165">
        <v>5</v>
      </c>
      <c r="H24" s="165">
        <f>VLOOKUP(A24,[2]custom!$A$137:$M$167,13,FALSE)</f>
        <v>5</v>
      </c>
      <c r="I24" s="165"/>
      <c r="J24" s="165"/>
      <c r="K24" s="165"/>
      <c r="L24" s="23"/>
      <c r="M24" s="165"/>
      <c r="N24" s="24"/>
      <c r="O24" s="159">
        <f>IF(P24=9,SUM(F24:N24)-SMALL(F24:N24,1),IF(P24=8,SUM(F24:N24),SUM(F24:N24)))</f>
        <v>15</v>
      </c>
      <c r="P24" s="26">
        <f>COUNTA(F24:N24)</f>
        <v>3</v>
      </c>
      <c r="Q24" s="147">
        <f>SUM(F24:N24)</f>
        <v>15</v>
      </c>
      <c r="R24" s="27"/>
      <c r="S24" s="28">
        <v>1177</v>
      </c>
      <c r="T24" s="29" t="s">
        <v>38</v>
      </c>
      <c r="U24" s="30">
        <f t="shared" si="1"/>
        <v>0</v>
      </c>
      <c r="V24" s="31"/>
      <c r="W24" s="32">
        <f t="shared" si="2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52" t="s">
        <v>317</v>
      </c>
      <c r="B25" s="152" t="s">
        <v>146</v>
      </c>
      <c r="C25" s="175" t="s">
        <v>346</v>
      </c>
      <c r="D25" s="175">
        <v>2310</v>
      </c>
      <c r="E25" s="175" t="s">
        <v>140</v>
      </c>
      <c r="F25" s="153">
        <v>5</v>
      </c>
      <c r="G25" s="165">
        <v>5</v>
      </c>
      <c r="H25" s="165">
        <f>VLOOKUP(A25,[2]custom!$A$137:$M$167,13,FALSE)</f>
        <v>5</v>
      </c>
      <c r="I25" s="165"/>
      <c r="J25" s="165"/>
      <c r="K25" s="165"/>
      <c r="L25" s="23"/>
      <c r="M25" s="165"/>
      <c r="N25" s="24"/>
      <c r="O25" s="159">
        <f>IF(P25=9,SUM(F25:N25)-SMALL(F25:N25,1),IF(P25=8,SUM(F25:N25),SUM(F25:N25)))</f>
        <v>15</v>
      </c>
      <c r="P25" s="26">
        <f>COUNTA(F25:N25)</f>
        <v>3</v>
      </c>
      <c r="Q25" s="147">
        <f>SUM(F25:N25)</f>
        <v>15</v>
      </c>
      <c r="R25" s="27"/>
      <c r="S25" s="28">
        <v>1266</v>
      </c>
      <c r="T25" s="29" t="s">
        <v>39</v>
      </c>
      <c r="U25" s="30">
        <f t="shared" si="1"/>
        <v>0</v>
      </c>
      <c r="V25" s="31"/>
      <c r="W25" s="32">
        <f t="shared" si="2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52" t="s">
        <v>311</v>
      </c>
      <c r="B26" s="152" t="s">
        <v>146</v>
      </c>
      <c r="C26" s="175" t="s">
        <v>340</v>
      </c>
      <c r="D26" s="175">
        <v>2027</v>
      </c>
      <c r="E26" s="175" t="s">
        <v>20</v>
      </c>
      <c r="F26" s="153">
        <v>5</v>
      </c>
      <c r="G26" s="165">
        <v>5</v>
      </c>
      <c r="H26" s="165">
        <f>VLOOKUP(A26,[2]custom!$A$137:$M$167,13,FALSE)</f>
        <v>5</v>
      </c>
      <c r="I26" s="165"/>
      <c r="J26" s="165"/>
      <c r="K26" s="165"/>
      <c r="L26" s="23"/>
      <c r="M26" s="165"/>
      <c r="N26" s="24"/>
      <c r="O26" s="159">
        <f>IF(P26=9,SUM(F26:N26)-SMALL(F26:N26,1),IF(P26=8,SUM(F26:N26),SUM(F26:N26)))</f>
        <v>15</v>
      </c>
      <c r="P26" s="26">
        <f>COUNTA(F26:N26)</f>
        <v>3</v>
      </c>
      <c r="Q26" s="147">
        <f>SUM(F26:N26)</f>
        <v>15</v>
      </c>
      <c r="R26" s="27"/>
      <c r="S26" s="28">
        <v>1757</v>
      </c>
      <c r="T26" s="29" t="s">
        <v>40</v>
      </c>
      <c r="U26" s="30">
        <f t="shared" si="1"/>
        <v>0</v>
      </c>
      <c r="V26" s="31"/>
      <c r="W26" s="32">
        <f t="shared" si="2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52" t="s">
        <v>309</v>
      </c>
      <c r="B27" s="152" t="s">
        <v>146</v>
      </c>
      <c r="C27" s="175" t="s">
        <v>338</v>
      </c>
      <c r="D27" s="175">
        <v>1180</v>
      </c>
      <c r="E27" s="175" t="s">
        <v>286</v>
      </c>
      <c r="F27" s="153">
        <v>5</v>
      </c>
      <c r="G27" s="165">
        <v>5</v>
      </c>
      <c r="H27" s="165">
        <f>VLOOKUP(A27,[2]custom!$A$137:$M$167,13,FALSE)</f>
        <v>5</v>
      </c>
      <c r="I27" s="165"/>
      <c r="J27" s="165"/>
      <c r="K27" s="165"/>
      <c r="L27" s="23"/>
      <c r="M27" s="165"/>
      <c r="N27" s="24"/>
      <c r="O27" s="159">
        <f>IF(P27=9,SUM(F27:N27)-SMALL(F27:N27,1),IF(P27=8,SUM(F27:N27),SUM(F27:N27)))</f>
        <v>15</v>
      </c>
      <c r="P27" s="26">
        <f>COUNTA(F27:N27)</f>
        <v>3</v>
      </c>
      <c r="Q27" s="147">
        <f>SUM(F27:N27)</f>
        <v>15</v>
      </c>
      <c r="R27" s="27"/>
      <c r="S27" s="28">
        <v>1760</v>
      </c>
      <c r="T27" s="29" t="s">
        <v>41</v>
      </c>
      <c r="U27" s="30">
        <f t="shared" si="1"/>
        <v>0</v>
      </c>
      <c r="V27" s="31"/>
      <c r="W27" s="32">
        <f t="shared" si="2"/>
        <v>0</v>
      </c>
      <c r="X27" s="19"/>
      <c r="Y27" s="33"/>
      <c r="Z27" s="33"/>
      <c r="AA27" s="33"/>
      <c r="AB27" s="33"/>
    </row>
    <row r="28" spans="1:28" ht="29.1" customHeight="1" thickBot="1" x14ac:dyDescent="0.4">
      <c r="A28" s="152" t="s">
        <v>313</v>
      </c>
      <c r="B28" s="152" t="s">
        <v>146</v>
      </c>
      <c r="C28" s="175" t="s">
        <v>342</v>
      </c>
      <c r="D28" s="175">
        <v>2612</v>
      </c>
      <c r="E28" s="175" t="s">
        <v>285</v>
      </c>
      <c r="F28" s="153">
        <v>5</v>
      </c>
      <c r="G28" s="165">
        <v>5</v>
      </c>
      <c r="H28" s="165">
        <f>VLOOKUP(A28,[2]custom!$A$137:$M$167,13,FALSE)</f>
        <v>5</v>
      </c>
      <c r="I28" s="23"/>
      <c r="J28" s="165"/>
      <c r="K28" s="165"/>
      <c r="L28" s="23"/>
      <c r="M28" s="165"/>
      <c r="N28" s="24"/>
      <c r="O28" s="159">
        <f>IF(P28=9,SUM(F28:N28)-SMALL(F28:N28,1),IF(P28=8,SUM(F28:N28),SUM(F28:N28)))</f>
        <v>15</v>
      </c>
      <c r="P28" s="26">
        <f>COUNTA(F28:N28)</f>
        <v>3</v>
      </c>
      <c r="Q28" s="147">
        <f>SUM(F28:N28)</f>
        <v>15</v>
      </c>
      <c r="R28" s="27"/>
      <c r="S28" s="28">
        <v>1174</v>
      </c>
      <c r="T28" s="29" t="s">
        <v>121</v>
      </c>
      <c r="U28" s="30">
        <f t="shared" si="1"/>
        <v>0</v>
      </c>
      <c r="V28" s="31"/>
      <c r="W28" s="32">
        <f t="shared" si="2"/>
        <v>15</v>
      </c>
      <c r="X28" s="19"/>
      <c r="Y28" s="33"/>
      <c r="Z28" s="33"/>
      <c r="AA28" s="33"/>
      <c r="AB28" s="33"/>
    </row>
    <row r="29" spans="1:28" ht="29.1" customHeight="1" thickBot="1" x14ac:dyDescent="0.4">
      <c r="A29" s="152" t="s">
        <v>833</v>
      </c>
      <c r="B29" s="152" t="s">
        <v>146</v>
      </c>
      <c r="C29" s="175" t="s">
        <v>828</v>
      </c>
      <c r="D29" s="175" t="s">
        <v>174</v>
      </c>
      <c r="E29" s="175" t="s">
        <v>175</v>
      </c>
      <c r="F29" s="153"/>
      <c r="G29" s="165">
        <v>9</v>
      </c>
      <c r="H29" s="165">
        <f>VLOOKUP(A29,[2]custom!$A$137:$M$167,13,FALSE)</f>
        <v>5</v>
      </c>
      <c r="I29" s="23"/>
      <c r="J29" s="23"/>
      <c r="K29" s="23"/>
      <c r="L29" s="23"/>
      <c r="M29" s="23"/>
      <c r="N29" s="24"/>
      <c r="O29" s="25">
        <f>IF(P29=9,SUM(F29:N29)-SMALL(F29:N29,1)-SMALL(F29:N29,2),IF(P29=8,SUM(F29:N29)-SMALL(F29:N29,1),SUM(F29:N29)))</f>
        <v>14</v>
      </c>
      <c r="P29" s="26">
        <f>COUNTA(F29:N29)</f>
        <v>2</v>
      </c>
      <c r="Q29" s="147">
        <f t="shared" ref="Q29:Q31" si="3">SUM(F29:N29)</f>
        <v>14</v>
      </c>
      <c r="R29" s="27"/>
      <c r="S29" s="28">
        <v>1731</v>
      </c>
      <c r="T29" s="29" t="s">
        <v>43</v>
      </c>
      <c r="U29" s="30">
        <f t="shared" si="1"/>
        <v>0</v>
      </c>
      <c r="V29" s="31"/>
      <c r="W29" s="32">
        <f t="shared" si="2"/>
        <v>0</v>
      </c>
      <c r="X29" s="19"/>
      <c r="Y29" s="33"/>
      <c r="Z29" s="33"/>
      <c r="AA29" s="33"/>
      <c r="AB29" s="33"/>
    </row>
    <row r="30" spans="1:28" ht="29.1" customHeight="1" thickBot="1" x14ac:dyDescent="0.4">
      <c r="A30" s="152" t="s">
        <v>303</v>
      </c>
      <c r="B30" s="152" t="s">
        <v>146</v>
      </c>
      <c r="C30" s="175" t="s">
        <v>332</v>
      </c>
      <c r="D30" s="175">
        <v>1180</v>
      </c>
      <c r="E30" s="175" t="s">
        <v>286</v>
      </c>
      <c r="F30" s="153">
        <v>7</v>
      </c>
      <c r="G30" s="165"/>
      <c r="H30" s="165">
        <f>VLOOKUP(A30,[2]custom!$A$137:$M$167,13,FALSE)</f>
        <v>5</v>
      </c>
      <c r="I30" s="23"/>
      <c r="J30" s="165"/>
      <c r="K30" s="165"/>
      <c r="L30" s="23"/>
      <c r="M30" s="165"/>
      <c r="N30" s="24"/>
      <c r="O30" s="159">
        <f>IF(P30=9,SUM(F30:N30)-SMALL(F30:N30,1),IF(P30=8,SUM(F30:N30),SUM(F30:N30)))</f>
        <v>12</v>
      </c>
      <c r="P30" s="26">
        <f>COUNTA(F30:N30)</f>
        <v>2</v>
      </c>
      <c r="Q30" s="147">
        <f t="shared" si="3"/>
        <v>12</v>
      </c>
      <c r="R30" s="27"/>
      <c r="S30" s="28">
        <v>1773</v>
      </c>
      <c r="T30" s="29" t="s">
        <v>71</v>
      </c>
      <c r="U30" s="30">
        <f t="shared" si="1"/>
        <v>129</v>
      </c>
      <c r="V30" s="31"/>
      <c r="W30" s="32">
        <f t="shared" si="2"/>
        <v>134</v>
      </c>
      <c r="X30" s="19"/>
      <c r="Y30" s="33"/>
      <c r="Z30" s="33"/>
      <c r="AA30" s="33"/>
      <c r="AB30" s="33"/>
    </row>
    <row r="31" spans="1:28" ht="29.1" customHeight="1" thickBot="1" x14ac:dyDescent="0.4">
      <c r="A31" s="152" t="s">
        <v>834</v>
      </c>
      <c r="B31" s="152" t="s">
        <v>146</v>
      </c>
      <c r="C31" s="175" t="s">
        <v>829</v>
      </c>
      <c r="D31" s="175" t="s">
        <v>135</v>
      </c>
      <c r="E31" s="175" t="s">
        <v>20</v>
      </c>
      <c r="F31" s="153"/>
      <c r="G31" s="165">
        <v>5</v>
      </c>
      <c r="H31" s="165">
        <f>VLOOKUP(A31,[2]custom!$A$137:$M$167,13,FALSE)</f>
        <v>5</v>
      </c>
      <c r="I31" s="23"/>
      <c r="J31" s="23"/>
      <c r="K31" s="23"/>
      <c r="L31" s="23"/>
      <c r="M31" s="23"/>
      <c r="N31" s="24"/>
      <c r="O31" s="25">
        <f>IF(P31=9,SUM(F31:N31)-SMALL(F31:N31,1)-SMALL(F31:N31,2),IF(P31=8,SUM(F31:N31)-SMALL(F31:N31,1),SUM(F31:N31)))</f>
        <v>10</v>
      </c>
      <c r="P31" s="26">
        <f>COUNTA(F31:N31)</f>
        <v>2</v>
      </c>
      <c r="Q31" s="147">
        <f t="shared" si="3"/>
        <v>10</v>
      </c>
      <c r="R31" s="27"/>
      <c r="S31" s="28">
        <v>1347</v>
      </c>
      <c r="T31" s="29" t="s">
        <v>45</v>
      </c>
      <c r="U31" s="30">
        <f t="shared" si="1"/>
        <v>0</v>
      </c>
      <c r="V31" s="31"/>
      <c r="W31" s="32">
        <f t="shared" si="2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2" t="s">
        <v>316</v>
      </c>
      <c r="B32" s="152" t="s">
        <v>146</v>
      </c>
      <c r="C32" s="175" t="s">
        <v>345</v>
      </c>
      <c r="D32" s="175">
        <v>1180</v>
      </c>
      <c r="E32" s="175" t="s">
        <v>286</v>
      </c>
      <c r="F32" s="153">
        <v>5</v>
      </c>
      <c r="G32" s="165">
        <v>5</v>
      </c>
      <c r="H32" s="165"/>
      <c r="I32" s="165"/>
      <c r="J32" s="165"/>
      <c r="K32" s="165"/>
      <c r="L32" s="23"/>
      <c r="M32" s="165"/>
      <c r="N32" s="24"/>
      <c r="O32" s="159">
        <f>IF(P32=9,SUM(F32:N32)-SMALL(F32:N32,1),IF(P32=8,SUM(F32:N32),SUM(F32:N32)))</f>
        <v>10</v>
      </c>
      <c r="P32" s="26">
        <f>COUNTA(F32:N32)</f>
        <v>2</v>
      </c>
      <c r="Q32" s="147">
        <f>SUM(F32:N32)</f>
        <v>10</v>
      </c>
      <c r="R32" s="27"/>
      <c r="S32" s="28">
        <v>1889</v>
      </c>
      <c r="T32" s="29" t="s">
        <v>115</v>
      </c>
      <c r="U32" s="30">
        <f t="shared" si="1"/>
        <v>0</v>
      </c>
      <c r="V32" s="31"/>
      <c r="W32" s="32">
        <f t="shared" si="2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2" t="s">
        <v>308</v>
      </c>
      <c r="B33" s="152" t="s">
        <v>146</v>
      </c>
      <c r="C33" s="175" t="s">
        <v>337</v>
      </c>
      <c r="D33" s="175">
        <v>1213</v>
      </c>
      <c r="E33" s="175" t="s">
        <v>114</v>
      </c>
      <c r="F33" s="153">
        <v>5</v>
      </c>
      <c r="G33" s="165">
        <v>5</v>
      </c>
      <c r="H33" s="165"/>
      <c r="I33" s="165"/>
      <c r="J33" s="165"/>
      <c r="K33" s="165"/>
      <c r="L33" s="23"/>
      <c r="M33" s="165"/>
      <c r="N33" s="24"/>
      <c r="O33" s="159">
        <f>IF(P33=9,SUM(F33:N33)-SMALL(F33:N33,1),IF(P33=8,SUM(F33:N33),SUM(F33:N33)))</f>
        <v>10</v>
      </c>
      <c r="P33" s="26">
        <f>COUNTA(F33:N33)</f>
        <v>2</v>
      </c>
      <c r="Q33" s="147">
        <f>SUM(F33:N33)</f>
        <v>10</v>
      </c>
      <c r="R33" s="27"/>
      <c r="S33" s="28">
        <v>1883</v>
      </c>
      <c r="T33" s="29" t="s">
        <v>47</v>
      </c>
      <c r="U33" s="30">
        <f t="shared" si="1"/>
        <v>0</v>
      </c>
      <c r="V33" s="31"/>
      <c r="W33" s="32">
        <f t="shared" si="2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2" t="s">
        <v>319</v>
      </c>
      <c r="B34" s="152" t="s">
        <v>146</v>
      </c>
      <c r="C34" s="175" t="s">
        <v>348</v>
      </c>
      <c r="D34" s="175">
        <v>2271</v>
      </c>
      <c r="E34" s="175" t="s">
        <v>349</v>
      </c>
      <c r="F34" s="153">
        <v>5</v>
      </c>
      <c r="G34" s="165"/>
      <c r="H34" s="165">
        <f>VLOOKUP(A34,[2]custom!$A$137:$M$167,13,FALSE)</f>
        <v>5</v>
      </c>
      <c r="I34" s="165"/>
      <c r="J34" s="165"/>
      <c r="K34" s="165"/>
      <c r="L34" s="23"/>
      <c r="M34" s="165"/>
      <c r="N34" s="24"/>
      <c r="O34" s="159">
        <f>IF(P34=9,SUM(F34:N34)-SMALL(F34:N34,1),IF(P34=8,SUM(F34:N34),SUM(F34:N34)))</f>
        <v>10</v>
      </c>
      <c r="P34" s="26">
        <f>COUNTA(F34:N34)</f>
        <v>2</v>
      </c>
      <c r="Q34" s="147">
        <f t="shared" ref="Q34:Q35" si="4">SUM(F34:N34)</f>
        <v>10</v>
      </c>
      <c r="R34" s="27"/>
      <c r="S34" s="28">
        <v>2072</v>
      </c>
      <c r="T34" s="29" t="s">
        <v>109</v>
      </c>
      <c r="U34" s="30">
        <f t="shared" si="1"/>
        <v>15</v>
      </c>
      <c r="V34" s="31"/>
      <c r="W34" s="32">
        <f t="shared" si="2"/>
        <v>15</v>
      </c>
      <c r="X34" s="19"/>
      <c r="Y34" s="6"/>
      <c r="Z34" s="6"/>
      <c r="AA34" s="6"/>
      <c r="AB34" s="6"/>
    </row>
    <row r="35" spans="1:28" ht="29.1" customHeight="1" thickBot="1" x14ac:dyDescent="0.4">
      <c r="A35" s="152" t="s">
        <v>315</v>
      </c>
      <c r="B35" s="152" t="s">
        <v>146</v>
      </c>
      <c r="C35" s="175" t="s">
        <v>344</v>
      </c>
      <c r="D35" s="175">
        <v>2057</v>
      </c>
      <c r="E35" s="175" t="s">
        <v>142</v>
      </c>
      <c r="F35" s="153">
        <v>5</v>
      </c>
      <c r="G35" s="165"/>
      <c r="H35" s="165">
        <f>VLOOKUP(A35,[2]custom!$A$137:$M$167,13,FALSE)</f>
        <v>5</v>
      </c>
      <c r="I35" s="165"/>
      <c r="J35" s="165"/>
      <c r="K35" s="165"/>
      <c r="L35" s="23"/>
      <c r="M35" s="165"/>
      <c r="N35" s="24"/>
      <c r="O35" s="159">
        <f>IF(P35=9,SUM(F35:N35)-SMALL(F35:N35,1),IF(P35=8,SUM(F35:N35),SUM(F35:N35)))</f>
        <v>10</v>
      </c>
      <c r="P35" s="26">
        <f>COUNTA(F35:N35)</f>
        <v>2</v>
      </c>
      <c r="Q35" s="147">
        <f t="shared" si="4"/>
        <v>10</v>
      </c>
      <c r="R35" s="27"/>
      <c r="S35" s="28">
        <v>1615</v>
      </c>
      <c r="T35" s="29" t="s">
        <v>110</v>
      </c>
      <c r="U35" s="30">
        <f t="shared" si="1"/>
        <v>0</v>
      </c>
      <c r="V35" s="31"/>
      <c r="W35" s="32">
        <f t="shared" si="2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2" t="s">
        <v>302</v>
      </c>
      <c r="B36" s="152" t="s">
        <v>146</v>
      </c>
      <c r="C36" s="175" t="s">
        <v>331</v>
      </c>
      <c r="D36" s="182">
        <v>2271</v>
      </c>
      <c r="E36" s="175" t="s">
        <v>349</v>
      </c>
      <c r="F36" s="153">
        <v>8</v>
      </c>
      <c r="G36" s="165"/>
      <c r="H36" s="165"/>
      <c r="I36" s="23"/>
      <c r="J36" s="23"/>
      <c r="K36" s="23"/>
      <c r="L36" s="23"/>
      <c r="M36" s="165"/>
      <c r="N36" s="24"/>
      <c r="O36" s="159">
        <f>IF(P36=9,SUM(F36:N36)-SMALL(F36:N36,1),IF(P36=8,SUM(F36:N36),SUM(F36:N36)))</f>
        <v>8</v>
      </c>
      <c r="P36" s="26">
        <f>COUNTA(F36:N36)</f>
        <v>1</v>
      </c>
      <c r="Q36" s="147">
        <v>0</v>
      </c>
      <c r="R36" s="27"/>
      <c r="S36" s="28">
        <v>48</v>
      </c>
      <c r="T36" s="29" t="s">
        <v>111</v>
      </c>
      <c r="U36" s="30">
        <f t="shared" si="1"/>
        <v>0</v>
      </c>
      <c r="V36" s="31"/>
      <c r="W36" s="32">
        <f t="shared" si="2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2" t="s">
        <v>889</v>
      </c>
      <c r="B37" s="152" t="s">
        <v>146</v>
      </c>
      <c r="C37" s="175" t="s">
        <v>887</v>
      </c>
      <c r="D37" s="175" t="s">
        <v>888</v>
      </c>
      <c r="E37" s="175" t="s">
        <v>71</v>
      </c>
      <c r="F37" s="153"/>
      <c r="G37" s="23"/>
      <c r="H37" s="165">
        <f>VLOOKUP(A37,[2]custom!$A$137:$M$167,13,FALSE)</f>
        <v>5</v>
      </c>
      <c r="I37" s="23"/>
      <c r="J37" s="23"/>
      <c r="K37" s="23"/>
      <c r="L37" s="23"/>
      <c r="M37" s="23"/>
      <c r="N37" s="24"/>
      <c r="O37" s="25">
        <f>IF(P37=9,SUM(F37:N37)-SMALL(F37:N37,1)-SMALL(F37:N37,2),IF(P37=8,SUM(F37:N37)-SMALL(F37:N37,1),SUM(F37:N37)))</f>
        <v>5</v>
      </c>
      <c r="P37" s="26">
        <f>COUNTA(F37:N37)</f>
        <v>1</v>
      </c>
      <c r="Q37" s="147">
        <v>0</v>
      </c>
      <c r="R37" s="27"/>
      <c r="S37" s="28">
        <v>1353</v>
      </c>
      <c r="T37" s="29" t="s">
        <v>112</v>
      </c>
      <c r="U37" s="30">
        <f t="shared" si="1"/>
        <v>0</v>
      </c>
      <c r="V37" s="31"/>
      <c r="W37" s="32">
        <f t="shared" si="2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2" t="s">
        <v>891</v>
      </c>
      <c r="B38" s="152" t="s">
        <v>146</v>
      </c>
      <c r="C38" s="175" t="s">
        <v>890</v>
      </c>
      <c r="D38" s="175" t="s">
        <v>126</v>
      </c>
      <c r="E38" s="175" t="s">
        <v>138</v>
      </c>
      <c r="F38" s="153"/>
      <c r="G38" s="23"/>
      <c r="H38" s="165">
        <f>VLOOKUP(A38,[2]custom!$A$137:$M$167,13,FALSE)</f>
        <v>5</v>
      </c>
      <c r="I38" s="23"/>
      <c r="J38" s="23"/>
      <c r="K38" s="23"/>
      <c r="L38" s="23"/>
      <c r="M38" s="23"/>
      <c r="N38" s="24"/>
      <c r="O38" s="25">
        <f>IF(P38=9,SUM(F38:N38)-SMALL(F38:N38,1)-SMALL(F38:N38,2),IF(P38=8,SUM(F38:N38)-SMALL(F38:N38,1),SUM(F38:N38)))</f>
        <v>5</v>
      </c>
      <c r="P38" s="26">
        <f>COUNTA(F38:N38)</f>
        <v>1</v>
      </c>
      <c r="Q38" s="147">
        <v>0</v>
      </c>
      <c r="R38" s="27"/>
      <c r="S38" s="28">
        <v>1665</v>
      </c>
      <c r="T38" s="29" t="s">
        <v>113</v>
      </c>
      <c r="U38" s="30">
        <f t="shared" si="1"/>
        <v>0</v>
      </c>
      <c r="V38" s="31"/>
      <c r="W38" s="32">
        <f t="shared" si="2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2"/>
      <c r="B39" s="152" t="str">
        <f t="shared" ref="B37:B42" si="5">IF(P39&lt;2,"NO","SI")</f>
        <v>NO</v>
      </c>
      <c r="C39" s="175"/>
      <c r="D39" s="175"/>
      <c r="E39" s="175"/>
      <c r="F39" s="153"/>
      <c r="G39" s="23"/>
      <c r="H39" s="23"/>
      <c r="I39" s="23"/>
      <c r="J39" s="23"/>
      <c r="K39" s="23"/>
      <c r="L39" s="23"/>
      <c r="M39" s="23"/>
      <c r="N39" s="24"/>
      <c r="O39" s="25">
        <f t="shared" ref="O37:O42" si="6">IF(P39=9,SUM(F39:N39)-SMALL(F39:N39,1)-SMALL(F39:N39,2),IF(P39=8,SUM(F39:N39)-SMALL(F39:N39,1),SUM(F39:N39)))</f>
        <v>0</v>
      </c>
      <c r="P39" s="26">
        <f t="shared" ref="P37:P42" si="7">COUNTA(F39:N39)</f>
        <v>0</v>
      </c>
      <c r="Q39" s="147">
        <f t="shared" ref="Q37:Q42" si="8">SUM(F39:N39)</f>
        <v>0</v>
      </c>
      <c r="R39" s="27"/>
      <c r="S39" s="28">
        <v>2015</v>
      </c>
      <c r="T39" s="29" t="s">
        <v>163</v>
      </c>
      <c r="U39" s="30">
        <f t="shared" si="1"/>
        <v>0</v>
      </c>
      <c r="V39" s="31"/>
      <c r="W39" s="32">
        <f t="shared" si="2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2"/>
      <c r="B40" s="152" t="str">
        <f t="shared" si="5"/>
        <v>NO</v>
      </c>
      <c r="C40" s="175"/>
      <c r="D40" s="175"/>
      <c r="E40" s="175"/>
      <c r="F40" s="153"/>
      <c r="G40" s="23"/>
      <c r="H40" s="23"/>
      <c r="I40" s="23"/>
      <c r="J40" s="23"/>
      <c r="K40" s="23"/>
      <c r="L40" s="23"/>
      <c r="M40" s="23"/>
      <c r="N40" s="24"/>
      <c r="O40" s="25">
        <f t="shared" si="6"/>
        <v>0</v>
      </c>
      <c r="P40" s="26">
        <f t="shared" si="7"/>
        <v>0</v>
      </c>
      <c r="Q40" s="147">
        <f t="shared" si="8"/>
        <v>0</v>
      </c>
      <c r="R40" s="27"/>
      <c r="S40" s="28">
        <v>1886</v>
      </c>
      <c r="T40" s="29" t="s">
        <v>856</v>
      </c>
      <c r="U40" s="30">
        <f t="shared" si="1"/>
        <v>0</v>
      </c>
      <c r="V40" s="31"/>
      <c r="W40" s="32">
        <f t="shared" si="2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2"/>
      <c r="B41" s="152" t="str">
        <f t="shared" si="5"/>
        <v>NO</v>
      </c>
      <c r="C41" s="175"/>
      <c r="D41" s="175"/>
      <c r="E41" s="175"/>
      <c r="F41" s="153"/>
      <c r="G41" s="23"/>
      <c r="H41" s="23"/>
      <c r="I41" s="23"/>
      <c r="J41" s="23"/>
      <c r="K41" s="23"/>
      <c r="L41" s="23"/>
      <c r="M41" s="23"/>
      <c r="N41" s="24"/>
      <c r="O41" s="25">
        <f t="shared" si="6"/>
        <v>0</v>
      </c>
      <c r="P41" s="26">
        <f t="shared" si="7"/>
        <v>0</v>
      </c>
      <c r="Q41" s="147">
        <f t="shared" si="8"/>
        <v>0</v>
      </c>
      <c r="R41" s="27"/>
      <c r="S41" s="28"/>
      <c r="T41" s="29"/>
      <c r="U41" s="30">
        <f t="shared" si="1"/>
        <v>0</v>
      </c>
      <c r="V41" s="31"/>
      <c r="W41" s="32">
        <f t="shared" si="2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2"/>
      <c r="B42" s="152" t="str">
        <f t="shared" si="5"/>
        <v>NO</v>
      </c>
      <c r="C42" s="175"/>
      <c r="D42" s="175"/>
      <c r="E42" s="175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6"/>
        <v>0</v>
      </c>
      <c r="P42" s="26">
        <f t="shared" si="7"/>
        <v>0</v>
      </c>
      <c r="Q42" s="147">
        <f t="shared" si="8"/>
        <v>0</v>
      </c>
      <c r="R42" s="27"/>
      <c r="S42" s="28"/>
      <c r="T42" s="29"/>
      <c r="U42" s="30">
        <f t="shared" si="1"/>
        <v>0</v>
      </c>
      <c r="V42" s="31"/>
      <c r="W42" s="32">
        <f t="shared" si="2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2"/>
      <c r="B43" s="152" t="str">
        <f t="shared" ref="B43:B60" si="9">IF(P43&lt;2,"NO","SI")</f>
        <v>NO</v>
      </c>
      <c r="C43" s="161"/>
      <c r="D43" s="164"/>
      <c r="E43" s="161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ref="O43:O50" si="10">IF(P43=9,SUM(F43:N43)-SMALL(F43:N43,1)-SMALL(F43:N43,2),IF(P43=8,SUM(F43:N43)-SMALL(F43:N43,1),SUM(F43:N43)))</f>
        <v>0</v>
      </c>
      <c r="P43" s="26">
        <f t="shared" ref="P43:P50" si="11">COUNTA(F43:N43)</f>
        <v>0</v>
      </c>
      <c r="Q43" s="147">
        <f t="shared" ref="Q43:Q50" si="12">SUM(F43:N43)</f>
        <v>0</v>
      </c>
      <c r="R43" s="27"/>
      <c r="S43" s="28"/>
      <c r="T43" s="29"/>
      <c r="U43" s="30">
        <f t="shared" si="1"/>
        <v>0</v>
      </c>
      <c r="V43" s="31"/>
      <c r="W43" s="32">
        <f t="shared" si="2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2"/>
      <c r="B44" s="152" t="str">
        <f t="shared" si="9"/>
        <v>NO</v>
      </c>
      <c r="C44" s="161"/>
      <c r="D44" s="164"/>
      <c r="E44" s="161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10"/>
        <v>0</v>
      </c>
      <c r="P44" s="26">
        <f t="shared" si="11"/>
        <v>0</v>
      </c>
      <c r="Q44" s="147">
        <f t="shared" si="12"/>
        <v>0</v>
      </c>
      <c r="R44" s="27"/>
      <c r="S44" s="28">
        <v>2199</v>
      </c>
      <c r="T44" s="145" t="s">
        <v>106</v>
      </c>
      <c r="U44" s="30">
        <f t="shared" si="1"/>
        <v>0</v>
      </c>
      <c r="V44" s="31"/>
      <c r="W44" s="32">
        <f t="shared" si="2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2"/>
      <c r="B45" s="152" t="str">
        <f t="shared" si="9"/>
        <v>NO</v>
      </c>
      <c r="C45" s="20"/>
      <c r="D45" s="21"/>
      <c r="E45" s="20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10"/>
        <v>0</v>
      </c>
      <c r="P45" s="26">
        <f t="shared" si="11"/>
        <v>0</v>
      </c>
      <c r="Q45" s="147">
        <f t="shared" si="12"/>
        <v>0</v>
      </c>
      <c r="R45" s="27"/>
      <c r="S45" s="28">
        <v>1908</v>
      </c>
      <c r="T45" s="29" t="s">
        <v>55</v>
      </c>
      <c r="U45" s="30">
        <f t="shared" si="1"/>
        <v>0</v>
      </c>
      <c r="V45" s="31"/>
      <c r="W45" s="32">
        <f t="shared" si="2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2"/>
      <c r="B46" s="152" t="str">
        <f t="shared" si="9"/>
        <v>NO</v>
      </c>
      <c r="C46" s="20"/>
      <c r="D46" s="21"/>
      <c r="E46" s="20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10"/>
        <v>0</v>
      </c>
      <c r="P46" s="26">
        <f t="shared" si="11"/>
        <v>0</v>
      </c>
      <c r="Q46" s="147">
        <f t="shared" si="12"/>
        <v>0</v>
      </c>
      <c r="R46" s="35"/>
      <c r="S46" s="28">
        <v>2057</v>
      </c>
      <c r="T46" s="29" t="s">
        <v>56</v>
      </c>
      <c r="U46" s="30">
        <f t="shared" si="1"/>
        <v>165</v>
      </c>
      <c r="V46" s="31"/>
      <c r="W46" s="32">
        <f t="shared" si="2"/>
        <v>165</v>
      </c>
      <c r="X46" s="19"/>
      <c r="Y46" s="6"/>
      <c r="Z46" s="6"/>
      <c r="AA46" s="6"/>
      <c r="AB46" s="6"/>
    </row>
    <row r="47" spans="1:28" ht="29.1" customHeight="1" thickBot="1" x14ac:dyDescent="0.4">
      <c r="A47" s="152"/>
      <c r="B47" s="152" t="str">
        <f t="shared" si="9"/>
        <v>NO</v>
      </c>
      <c r="C47" s="21"/>
      <c r="D47" s="21"/>
      <c r="E47" s="20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10"/>
        <v>0</v>
      </c>
      <c r="P47" s="26">
        <f t="shared" si="11"/>
        <v>0</v>
      </c>
      <c r="Q47" s="147">
        <f t="shared" si="12"/>
        <v>0</v>
      </c>
      <c r="R47" s="35"/>
      <c r="S47" s="28">
        <v>2069</v>
      </c>
      <c r="T47" s="29" t="s">
        <v>57</v>
      </c>
      <c r="U47" s="30">
        <f t="shared" si="1"/>
        <v>0</v>
      </c>
      <c r="V47" s="31"/>
      <c r="W47" s="32">
        <f t="shared" si="2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2"/>
      <c r="B48" s="152" t="str">
        <f t="shared" si="9"/>
        <v>NO</v>
      </c>
      <c r="C48" s="20"/>
      <c r="D48" s="21"/>
      <c r="E48" s="20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10"/>
        <v>0</v>
      </c>
      <c r="P48" s="26">
        <f t="shared" si="11"/>
        <v>0</v>
      </c>
      <c r="Q48" s="147">
        <f t="shared" si="12"/>
        <v>0</v>
      </c>
      <c r="R48" s="19"/>
      <c r="S48" s="28">
        <v>1887</v>
      </c>
      <c r="T48" s="29" t="s">
        <v>123</v>
      </c>
      <c r="U48" s="30">
        <f t="shared" si="1"/>
        <v>0</v>
      </c>
      <c r="V48" s="31"/>
      <c r="W48" s="32">
        <f t="shared" si="2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2"/>
      <c r="B49" s="152" t="str">
        <f t="shared" si="9"/>
        <v>NO</v>
      </c>
      <c r="C49" s="20"/>
      <c r="D49" s="21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10"/>
        <v>0</v>
      </c>
      <c r="P49" s="26">
        <f t="shared" si="11"/>
        <v>0</v>
      </c>
      <c r="Q49" s="147">
        <f t="shared" si="12"/>
        <v>0</v>
      </c>
      <c r="R49" s="19"/>
      <c r="S49" s="28">
        <v>2029</v>
      </c>
      <c r="T49" s="29" t="s">
        <v>59</v>
      </c>
      <c r="U49" s="30">
        <f t="shared" si="1"/>
        <v>0</v>
      </c>
      <c r="V49" s="31"/>
      <c r="W49" s="32">
        <f t="shared" si="2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52"/>
      <c r="B50" s="152" t="str">
        <f t="shared" si="9"/>
        <v>NO</v>
      </c>
      <c r="C50" s="142"/>
      <c r="D50" s="21"/>
      <c r="E50" s="2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0"/>
        <v>0</v>
      </c>
      <c r="P50" s="26">
        <f t="shared" si="11"/>
        <v>0</v>
      </c>
      <c r="Q50" s="147">
        <f t="shared" si="12"/>
        <v>0</v>
      </c>
      <c r="R50" s="19"/>
      <c r="S50" s="28">
        <v>2027</v>
      </c>
      <c r="T50" s="29" t="s">
        <v>20</v>
      </c>
      <c r="U50" s="30">
        <f t="shared" si="1"/>
        <v>205</v>
      </c>
      <c r="V50" s="31"/>
      <c r="W50" s="32">
        <f t="shared" si="2"/>
        <v>205</v>
      </c>
      <c r="X50" s="6"/>
      <c r="Y50" s="6"/>
      <c r="Z50" s="6"/>
      <c r="AA50" s="6"/>
      <c r="AB50" s="6"/>
    </row>
    <row r="51" spans="1:28" ht="29.1" customHeight="1" thickBot="1" x14ac:dyDescent="0.4">
      <c r="A51" s="152"/>
      <c r="B51" s="152" t="str">
        <f t="shared" si="9"/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ref="O51:O60" si="13">IF(P51=9,SUM(F51:N51)-SMALL(F51:N51,1)-SMALL(F51:N51,2),IF(P51=8,SUM(F51:N51)-SMALL(F51:N51,1),SUM(F51:N51)))</f>
        <v>0</v>
      </c>
      <c r="P51" s="26">
        <f t="shared" ref="P51:P60" si="14">COUNTA(F51:N51)</f>
        <v>0</v>
      </c>
      <c r="Q51" s="147">
        <f t="shared" ref="Q51:Q60" si="15">SUM(F51:N51)</f>
        <v>0</v>
      </c>
      <c r="R51" s="19"/>
      <c r="S51" s="28">
        <v>1862</v>
      </c>
      <c r="T51" s="29" t="s">
        <v>60</v>
      </c>
      <c r="U51" s="30">
        <f t="shared" si="1"/>
        <v>0</v>
      </c>
      <c r="V51" s="31"/>
      <c r="W51" s="32">
        <f t="shared" si="2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52"/>
      <c r="B52" s="152" t="str">
        <f t="shared" si="9"/>
        <v>NO</v>
      </c>
      <c r="C52" s="20"/>
      <c r="D52" s="21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3"/>
        <v>0</v>
      </c>
      <c r="P52" s="26">
        <f t="shared" si="14"/>
        <v>0</v>
      </c>
      <c r="Q52" s="147">
        <f t="shared" si="15"/>
        <v>0</v>
      </c>
      <c r="R52" s="19"/>
      <c r="S52" s="28">
        <v>1132</v>
      </c>
      <c r="T52" s="29" t="s">
        <v>61</v>
      </c>
      <c r="U52" s="30">
        <f t="shared" si="1"/>
        <v>0</v>
      </c>
      <c r="V52" s="31"/>
      <c r="W52" s="32">
        <f t="shared" si="2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52"/>
      <c r="B53" s="152" t="str">
        <f t="shared" si="9"/>
        <v>NO</v>
      </c>
      <c r="C53" s="20"/>
      <c r="D53" s="21"/>
      <c r="E53" s="20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3"/>
        <v>0</v>
      </c>
      <c r="P53" s="26">
        <f t="shared" si="14"/>
        <v>0</v>
      </c>
      <c r="Q53" s="147">
        <f t="shared" si="15"/>
        <v>0</v>
      </c>
      <c r="R53" s="19"/>
      <c r="S53" s="28">
        <v>1988</v>
      </c>
      <c r="T53" s="29" t="s">
        <v>62</v>
      </c>
      <c r="U53" s="30">
        <f t="shared" si="1"/>
        <v>0</v>
      </c>
      <c r="V53" s="31"/>
      <c r="W53" s="32">
        <f t="shared" si="2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52"/>
      <c r="B54" s="152" t="str">
        <f t="shared" si="9"/>
        <v>NO</v>
      </c>
      <c r="C54" s="20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3"/>
        <v>0</v>
      </c>
      <c r="P54" s="26">
        <f t="shared" si="14"/>
        <v>0</v>
      </c>
      <c r="Q54" s="147">
        <f t="shared" si="15"/>
        <v>0</v>
      </c>
      <c r="R54" s="19"/>
      <c r="S54" s="28">
        <v>1172</v>
      </c>
      <c r="T54" s="29" t="s">
        <v>161</v>
      </c>
      <c r="U54" s="30">
        <f t="shared" si="1"/>
        <v>0</v>
      </c>
      <c r="V54" s="31"/>
      <c r="W54" s="32">
        <f t="shared" si="2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52"/>
      <c r="B55" s="152" t="str">
        <f t="shared" si="9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3"/>
        <v>0</v>
      </c>
      <c r="P55" s="26">
        <f t="shared" si="14"/>
        <v>0</v>
      </c>
      <c r="Q55" s="147">
        <f t="shared" si="15"/>
        <v>0</v>
      </c>
      <c r="R55" s="19"/>
      <c r="S55" s="28"/>
      <c r="T55" s="29"/>
      <c r="U55" s="30">
        <f t="shared" si="1"/>
        <v>0</v>
      </c>
      <c r="V55" s="31"/>
      <c r="W55" s="32">
        <f t="shared" si="2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52"/>
      <c r="B56" s="152" t="str">
        <f t="shared" si="9"/>
        <v>NO</v>
      </c>
      <c r="C56" s="20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3"/>
        <v>0</v>
      </c>
      <c r="P56" s="26">
        <f t="shared" si="14"/>
        <v>0</v>
      </c>
      <c r="Q56" s="147">
        <f t="shared" si="15"/>
        <v>0</v>
      </c>
      <c r="R56" s="19"/>
      <c r="S56" s="28">
        <v>2460</v>
      </c>
      <c r="T56" s="29" t="s">
        <v>166</v>
      </c>
      <c r="U56" s="30">
        <f t="shared" si="1"/>
        <v>0</v>
      </c>
      <c r="V56" s="31"/>
      <c r="W56" s="32">
        <f t="shared" si="2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52"/>
      <c r="B57" s="152" t="str">
        <f t="shared" si="9"/>
        <v>NO</v>
      </c>
      <c r="C57" s="20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3"/>
        <v>0</v>
      </c>
      <c r="P57" s="26">
        <f t="shared" si="14"/>
        <v>0</v>
      </c>
      <c r="Q57" s="147">
        <f t="shared" si="15"/>
        <v>0</v>
      </c>
      <c r="R57" s="19"/>
      <c r="S57" s="28">
        <v>1990</v>
      </c>
      <c r="T57" s="29" t="s">
        <v>26</v>
      </c>
      <c r="U57" s="30">
        <f t="shared" si="1"/>
        <v>0</v>
      </c>
      <c r="V57" s="31"/>
      <c r="W57" s="32">
        <f t="shared" si="2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52"/>
      <c r="B58" s="152" t="str">
        <f t="shared" si="9"/>
        <v>NO</v>
      </c>
      <c r="C58" s="21"/>
      <c r="D58" s="21"/>
      <c r="E58" s="20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3"/>
        <v>0</v>
      </c>
      <c r="P58" s="26">
        <f t="shared" si="14"/>
        <v>0</v>
      </c>
      <c r="Q58" s="147">
        <f t="shared" si="15"/>
        <v>0</v>
      </c>
      <c r="R58" s="19"/>
      <c r="S58" s="28">
        <v>2068</v>
      </c>
      <c r="T58" s="29" t="s">
        <v>64</v>
      </c>
      <c r="U58" s="30">
        <f t="shared" si="1"/>
        <v>0</v>
      </c>
      <c r="V58" s="31"/>
      <c r="W58" s="32">
        <f t="shared" si="2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52"/>
      <c r="B59" s="152" t="str">
        <f t="shared" si="9"/>
        <v>NO</v>
      </c>
      <c r="C59" s="21"/>
      <c r="D59" s="21"/>
      <c r="E59" s="21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3"/>
        <v>0</v>
      </c>
      <c r="P59" s="26">
        <f t="shared" si="14"/>
        <v>0</v>
      </c>
      <c r="Q59" s="147">
        <f t="shared" si="15"/>
        <v>0</v>
      </c>
      <c r="R59" s="19"/>
      <c r="S59" s="28">
        <v>2075</v>
      </c>
      <c r="T59" s="145" t="s">
        <v>118</v>
      </c>
      <c r="U59" s="30">
        <f t="shared" si="1"/>
        <v>0</v>
      </c>
      <c r="V59" s="31"/>
      <c r="W59" s="32">
        <f t="shared" si="2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52"/>
      <c r="B60" s="152" t="str">
        <f t="shared" si="9"/>
        <v>NO</v>
      </c>
      <c r="C60" s="21"/>
      <c r="D60" s="21"/>
      <c r="E60" s="21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3"/>
        <v>0</v>
      </c>
      <c r="P60" s="26">
        <f t="shared" si="14"/>
        <v>0</v>
      </c>
      <c r="Q60" s="147">
        <f t="shared" si="15"/>
        <v>0</v>
      </c>
      <c r="R60" s="19"/>
      <c r="S60" s="28">
        <v>2076</v>
      </c>
      <c r="T60" s="29" t="s">
        <v>117</v>
      </c>
      <c r="U60" s="30">
        <f t="shared" si="1"/>
        <v>0</v>
      </c>
      <c r="V60" s="31"/>
      <c r="W60" s="32">
        <f t="shared" si="2"/>
        <v>0</v>
      </c>
      <c r="X60" s="6"/>
      <c r="Y60" s="6"/>
      <c r="Z60" s="6"/>
      <c r="AA60" s="6"/>
      <c r="AB60" s="6"/>
    </row>
    <row r="61" spans="1:28" ht="28.5" customHeight="1" thickBot="1" x14ac:dyDescent="0.4">
      <c r="A61" s="42"/>
      <c r="B61" s="42">
        <f>COUNTIF(B3:B60,"SI")</f>
        <v>36</v>
      </c>
      <c r="C61" s="42">
        <f>COUNTA(C3:C60)</f>
        <v>36</v>
      </c>
      <c r="D61" s="42"/>
      <c r="E61" s="42"/>
      <c r="F61" s="44">
        <f t="shared" ref="F61:N61" si="16">COUNTA(F3:F60)</f>
        <v>29</v>
      </c>
      <c r="G61" s="44">
        <f t="shared" si="16"/>
        <v>25</v>
      </c>
      <c r="H61" s="44">
        <f t="shared" si="16"/>
        <v>31</v>
      </c>
      <c r="I61" s="44">
        <f t="shared" si="16"/>
        <v>0</v>
      </c>
      <c r="J61" s="44">
        <f t="shared" si="16"/>
        <v>0</v>
      </c>
      <c r="K61" s="44">
        <f t="shared" si="16"/>
        <v>0</v>
      </c>
      <c r="L61" s="44">
        <f t="shared" si="16"/>
        <v>0</v>
      </c>
      <c r="M61" s="44">
        <f t="shared" si="16"/>
        <v>0</v>
      </c>
      <c r="N61" s="44">
        <f t="shared" si="16"/>
        <v>0</v>
      </c>
      <c r="O61" s="64">
        <f>SUM(O3:O60)</f>
        <v>1796</v>
      </c>
      <c r="P61" s="46"/>
      <c r="Q61" s="65">
        <f>SUM(Q3:Q60)</f>
        <v>1763</v>
      </c>
      <c r="R61" s="19"/>
      <c r="S61" s="28">
        <v>2161</v>
      </c>
      <c r="T61" s="29" t="s">
        <v>66</v>
      </c>
      <c r="U61" s="30">
        <f t="shared" si="1"/>
        <v>0</v>
      </c>
      <c r="V61" s="31"/>
      <c r="W61" s="32">
        <f t="shared" si="2"/>
        <v>0</v>
      </c>
      <c r="X61" s="6"/>
      <c r="Y61" s="6"/>
      <c r="Z61" s="6"/>
      <c r="AA61" s="6"/>
      <c r="AB61" s="6"/>
    </row>
    <row r="62" spans="1:28" ht="27.95" customHeight="1" thickBot="1" x14ac:dyDescent="0.4">
      <c r="A62" s="66"/>
      <c r="B62" s="66"/>
      <c r="C62" s="66"/>
      <c r="D62" s="66"/>
      <c r="E62" s="66"/>
      <c r="F62" s="67"/>
      <c r="G62" s="67"/>
      <c r="H62" s="66"/>
      <c r="I62" s="66"/>
      <c r="J62" s="66"/>
      <c r="K62" s="66"/>
      <c r="L62" s="66"/>
      <c r="M62" s="66"/>
      <c r="N62" s="66"/>
      <c r="O62" s="68"/>
      <c r="P62" s="6"/>
      <c r="Q62" s="69"/>
      <c r="R62" s="6"/>
      <c r="S62" s="28">
        <v>1216</v>
      </c>
      <c r="T62" s="145" t="s">
        <v>108</v>
      </c>
      <c r="U62" s="30">
        <f t="shared" si="1"/>
        <v>0</v>
      </c>
      <c r="V62" s="31"/>
      <c r="W62" s="32">
        <f t="shared" si="2"/>
        <v>0</v>
      </c>
      <c r="X62" s="6"/>
      <c r="Y62" s="6"/>
      <c r="Z62" s="6"/>
      <c r="AA62" s="6"/>
      <c r="AB62" s="6"/>
    </row>
    <row r="63" spans="1:28" ht="27.95" customHeight="1" thickBot="1" x14ac:dyDescent="0.4">
      <c r="A63" s="66"/>
      <c r="B63" s="66"/>
      <c r="C63" s="66"/>
      <c r="D63" s="66"/>
      <c r="E63" s="66"/>
      <c r="F63" s="67"/>
      <c r="G63" s="67"/>
      <c r="H63" s="66"/>
      <c r="I63" s="66"/>
      <c r="J63" s="66"/>
      <c r="K63" s="66"/>
      <c r="L63" s="66"/>
      <c r="M63" s="66"/>
      <c r="N63" s="66"/>
      <c r="O63" s="66"/>
      <c r="P63" s="6"/>
      <c r="Q63" s="6"/>
      <c r="R63" s="6"/>
      <c r="S63" s="28">
        <v>2612</v>
      </c>
      <c r="T63" s="29" t="s">
        <v>227</v>
      </c>
      <c r="U63" s="30">
        <f t="shared" si="1"/>
        <v>15</v>
      </c>
      <c r="V63" s="31"/>
      <c r="W63" s="32">
        <f t="shared" si="2"/>
        <v>15</v>
      </c>
      <c r="X63" s="6"/>
      <c r="Y63" s="6"/>
      <c r="Z63" s="6"/>
      <c r="AA63" s="6"/>
      <c r="AB63" s="6"/>
    </row>
    <row r="64" spans="1:28" ht="27.95" customHeight="1" thickBot="1" x14ac:dyDescent="0.4">
      <c r="A64" s="189"/>
      <c r="B64" s="66"/>
      <c r="C64" s="4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0"/>
      <c r="P64" s="6"/>
      <c r="Q64" s="6"/>
      <c r="R64" s="6"/>
      <c r="S64" s="28">
        <v>1896</v>
      </c>
      <c r="T64" s="29" t="s">
        <v>116</v>
      </c>
      <c r="U64" s="30">
        <f t="shared" si="1"/>
        <v>0</v>
      </c>
      <c r="V64" s="31"/>
      <c r="W64" s="32">
        <f t="shared" si="2"/>
        <v>0</v>
      </c>
      <c r="X64" s="6"/>
      <c r="Y64" s="6"/>
      <c r="Z64" s="6"/>
      <c r="AA64" s="6"/>
      <c r="AB64" s="6"/>
    </row>
    <row r="65" spans="1:28" ht="27.95" customHeight="1" x14ac:dyDescent="0.35">
      <c r="A65" s="190"/>
      <c r="B65" s="66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3"/>
      <c r="P65" s="6"/>
      <c r="Q65" s="6"/>
      <c r="R65" s="6"/>
      <c r="S65" s="6"/>
      <c r="T65" s="6"/>
      <c r="U65" s="39">
        <f>SUM(U3:U64)</f>
        <v>1763</v>
      </c>
      <c r="V65" s="6"/>
      <c r="W65" s="41">
        <f>SUM(W3:W64)</f>
        <v>1796</v>
      </c>
      <c r="X65" s="6"/>
      <c r="Y65" s="6"/>
      <c r="Z65" s="6"/>
      <c r="AA65" s="6"/>
      <c r="AB65" s="6"/>
    </row>
    <row r="66" spans="1:28" ht="27.95" customHeight="1" x14ac:dyDescent="0.35">
      <c r="A66" s="190"/>
      <c r="B66" s="66"/>
      <c r="C66" s="51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3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7.95" customHeight="1" x14ac:dyDescent="0.35">
      <c r="A67" s="191"/>
      <c r="B67" s="66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8.600000000000001" customHeight="1" x14ac:dyDescent="0.2">
      <c r="S68" s="6"/>
      <c r="T68" s="6"/>
      <c r="U68" s="6"/>
      <c r="V68" s="6"/>
      <c r="W68" s="6"/>
    </row>
    <row r="69" spans="1:28" ht="18.600000000000001" customHeight="1" x14ac:dyDescent="0.2">
      <c r="S69" s="6"/>
      <c r="T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38">
    <sortCondition descending="1" ref="O3:O38"/>
  </sortState>
  <mergeCells count="1">
    <mergeCell ref="B1:G1"/>
  </mergeCells>
  <phoneticPr fontId="20" type="noConversion"/>
  <conditionalFormatting sqref="A3:B60">
    <cfRule type="containsText" dxfId="23" priority="1" stopIfTrue="1" operator="containsText" text="SI">
      <formula>NOT(ISERROR(SEARCH("SI",A3)))</formula>
    </cfRule>
    <cfRule type="containsText" dxfId="2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F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Z83"/>
  <sheetViews>
    <sheetView showGridLines="0" zoomScale="40" zoomScaleNormal="4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Q14" sqref="Q14:Q16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8.7109375" style="1" customWidth="1"/>
    <col min="4" max="4" width="13.7109375" style="1" customWidth="1"/>
    <col min="5" max="5" width="68.7109375" style="1" customWidth="1"/>
    <col min="6" max="6" width="23.140625" style="1" customWidth="1"/>
    <col min="7" max="7" width="23.42578125" style="1" customWidth="1"/>
    <col min="8" max="8" width="23.140625" style="1" customWidth="1"/>
    <col min="9" max="12" width="23.42578125" style="1" customWidth="1"/>
    <col min="13" max="14" width="23.140625" style="1" customWidth="1"/>
    <col min="15" max="15" width="18.8554687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1" width="20.7109375" style="1" customWidth="1"/>
    <col min="22" max="22" width="11.42578125" style="1" customWidth="1"/>
    <col min="23" max="23" width="35.42578125" style="1" customWidth="1"/>
    <col min="24" max="25" width="11.42578125" style="1" customWidth="1"/>
    <col min="26" max="26" width="47.7109375" style="1" customWidth="1"/>
    <col min="27" max="27" width="11.42578125" style="1" customWidth="1"/>
    <col min="28" max="28" width="65.42578125" style="1" customWidth="1"/>
    <col min="29" max="260" width="11.42578125" style="1" customWidth="1"/>
  </cols>
  <sheetData>
    <row r="1" spans="1:28" ht="28.5" customHeight="1" thickBot="1" x14ac:dyDescent="0.45">
      <c r="A1"/>
      <c r="B1" s="258" t="s">
        <v>76</v>
      </c>
      <c r="C1" s="259"/>
      <c r="D1" s="259"/>
      <c r="E1" s="259"/>
      <c r="F1" s="259"/>
      <c r="G1" s="259"/>
      <c r="H1" s="58"/>
      <c r="I1" s="58"/>
      <c r="J1" s="58"/>
      <c r="K1" s="58"/>
      <c r="L1" s="58"/>
      <c r="M1" s="58"/>
      <c r="N1" s="58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60" t="s">
        <v>183</v>
      </c>
      <c r="B2" s="8" t="s">
        <v>69</v>
      </c>
      <c r="C2" s="160" t="s">
        <v>1</v>
      </c>
      <c r="D2" s="160" t="s">
        <v>70</v>
      </c>
      <c r="E2" s="160" t="s">
        <v>3</v>
      </c>
      <c r="F2" s="9" t="s">
        <v>290</v>
      </c>
      <c r="G2" s="9" t="s">
        <v>788</v>
      </c>
      <c r="H2" s="9" t="s">
        <v>860</v>
      </c>
      <c r="I2" s="9" t="s">
        <v>222</v>
      </c>
      <c r="J2" s="9" t="s">
        <v>223</v>
      </c>
      <c r="K2" s="9" t="s">
        <v>224</v>
      </c>
      <c r="L2" s="9" t="s">
        <v>225</v>
      </c>
      <c r="M2" s="9" t="s">
        <v>226</v>
      </c>
      <c r="N2" s="10" t="s">
        <v>159</v>
      </c>
      <c r="O2" s="11" t="s">
        <v>4</v>
      </c>
      <c r="P2" s="12" t="s">
        <v>5</v>
      </c>
      <c r="Q2" s="12" t="s">
        <v>6</v>
      </c>
      <c r="R2" s="7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73" t="s">
        <v>242</v>
      </c>
      <c r="B3" s="152" t="s">
        <v>146</v>
      </c>
      <c r="C3" s="175" t="s">
        <v>263</v>
      </c>
      <c r="D3" s="175">
        <v>2144</v>
      </c>
      <c r="E3" s="175" t="s">
        <v>144</v>
      </c>
      <c r="F3" s="153">
        <v>100</v>
      </c>
      <c r="G3" s="23">
        <v>90</v>
      </c>
      <c r="H3" s="165">
        <v>90</v>
      </c>
      <c r="I3" s="165"/>
      <c r="J3" s="165"/>
      <c r="K3" s="165"/>
      <c r="L3" s="23"/>
      <c r="M3" s="165"/>
      <c r="N3" s="24"/>
      <c r="O3" s="159">
        <f>IF(P3=9,SUM(F3:N3)-SMALL(F3:N3,1),IF(P3=8,SUM(F3:N3),SUM(F3:N3)))</f>
        <v>280</v>
      </c>
      <c r="P3" s="26">
        <f>COUNTA(F3:N3)</f>
        <v>3</v>
      </c>
      <c r="Q3" s="147">
        <f>SUM(F3:N3)</f>
        <v>280</v>
      </c>
      <c r="R3" s="27"/>
      <c r="S3" s="28">
        <v>1213</v>
      </c>
      <c r="T3" s="29" t="s">
        <v>114</v>
      </c>
      <c r="U3" s="30">
        <f t="shared" ref="U3:U34" si="0">SUMIF($D$3:$D$87,S3,$Q$3:$Q$87)</f>
        <v>0</v>
      </c>
      <c r="V3" s="31"/>
      <c r="W3" s="32">
        <f t="shared" ref="W3:W34" si="1">SUMIF($D$3:$D$87,S3,$O$3:$O$87)</f>
        <v>0</v>
      </c>
      <c r="X3" s="19"/>
      <c r="Y3" s="33"/>
      <c r="Z3" s="33"/>
      <c r="AA3" s="33"/>
      <c r="AB3" s="33"/>
    </row>
    <row r="4" spans="1:28" ht="29.1" customHeight="1" thickBot="1" x14ac:dyDescent="0.4">
      <c r="A4" s="173" t="s">
        <v>243</v>
      </c>
      <c r="B4" s="152" t="s">
        <v>146</v>
      </c>
      <c r="C4" s="175" t="s">
        <v>264</v>
      </c>
      <c r="D4" s="175">
        <v>2072</v>
      </c>
      <c r="E4" s="175" t="s">
        <v>284</v>
      </c>
      <c r="F4" s="162">
        <v>90</v>
      </c>
      <c r="G4" s="23">
        <v>80</v>
      </c>
      <c r="H4" s="165">
        <v>80</v>
      </c>
      <c r="I4" s="165"/>
      <c r="J4" s="165"/>
      <c r="K4" s="165"/>
      <c r="L4" s="165"/>
      <c r="M4" s="165"/>
      <c r="N4" s="202"/>
      <c r="O4" s="159">
        <f>IF(P4=9,SUM(F4:N4)-SMALL(F4:N4,1),IF(P4=8,SUM(F4:N4),SUM(F4:N4)))</f>
        <v>250</v>
      </c>
      <c r="P4" s="26">
        <f>COUNTA(F4:N4)</f>
        <v>3</v>
      </c>
      <c r="Q4" s="147">
        <f>SUM(F4:N4)</f>
        <v>250</v>
      </c>
      <c r="R4" s="27"/>
      <c r="S4" s="28">
        <v>2310</v>
      </c>
      <c r="T4" s="29" t="s">
        <v>140</v>
      </c>
      <c r="U4" s="30">
        <f t="shared" si="0"/>
        <v>23</v>
      </c>
      <c r="V4" s="31"/>
      <c r="W4" s="32">
        <f t="shared" si="1"/>
        <v>23</v>
      </c>
      <c r="X4" s="19"/>
      <c r="Y4" s="33"/>
      <c r="Z4" s="33"/>
      <c r="AA4" s="33"/>
      <c r="AB4" s="33"/>
    </row>
    <row r="5" spans="1:28" ht="29.1" customHeight="1" thickBot="1" x14ac:dyDescent="0.4">
      <c r="A5" s="173" t="s">
        <v>821</v>
      </c>
      <c r="B5" s="152" t="s">
        <v>146</v>
      </c>
      <c r="C5" s="175" t="s">
        <v>817</v>
      </c>
      <c r="D5" s="175" t="s">
        <v>756</v>
      </c>
      <c r="E5" s="175" t="s">
        <v>757</v>
      </c>
      <c r="F5" s="153"/>
      <c r="G5" s="23">
        <v>100</v>
      </c>
      <c r="H5" s="165">
        <v>100</v>
      </c>
      <c r="I5" s="165"/>
      <c r="J5" s="165"/>
      <c r="K5" s="165"/>
      <c r="L5" s="23"/>
      <c r="M5" s="165"/>
      <c r="N5" s="24"/>
      <c r="O5" s="159">
        <f>IF(P5=9,SUM(F5:N5)-SMALL(F5:N5,1),IF(P5=8,SUM(F5:N5),SUM(F5:N5)))</f>
        <v>200</v>
      </c>
      <c r="P5" s="26">
        <f>COUNTA(F5:N5)</f>
        <v>2</v>
      </c>
      <c r="Q5" s="147">
        <f>SUM(F5:N5)</f>
        <v>200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73" t="s">
        <v>245</v>
      </c>
      <c r="B6" s="152" t="s">
        <v>146</v>
      </c>
      <c r="C6" s="175" t="s">
        <v>266</v>
      </c>
      <c r="D6" s="175">
        <v>2612</v>
      </c>
      <c r="E6" s="175" t="s">
        <v>285</v>
      </c>
      <c r="F6" s="153">
        <v>60</v>
      </c>
      <c r="G6" s="23">
        <v>60</v>
      </c>
      <c r="H6" s="165">
        <v>60</v>
      </c>
      <c r="I6" s="165"/>
      <c r="J6" s="165"/>
      <c r="K6" s="165"/>
      <c r="L6" s="23"/>
      <c r="M6" s="165"/>
      <c r="N6" s="24"/>
      <c r="O6" s="159">
        <f>IF(P6=9,SUM(F6:N6)-SMALL(F6:N6,1),IF(P6=8,SUM(F6:N6),SUM(F6:N6)))</f>
        <v>180</v>
      </c>
      <c r="P6" s="26">
        <f>COUNTA(F6:N6)</f>
        <v>3</v>
      </c>
      <c r="Q6" s="147">
        <f>SUM(F6:N6)</f>
        <v>180</v>
      </c>
      <c r="R6" s="27"/>
      <c r="S6" s="28">
        <v>1180</v>
      </c>
      <c r="T6" s="29" t="s">
        <v>14</v>
      </c>
      <c r="U6" s="30">
        <f t="shared" si="0"/>
        <v>100</v>
      </c>
      <c r="V6" s="31"/>
      <c r="W6" s="32">
        <f t="shared" si="1"/>
        <v>100</v>
      </c>
      <c r="X6" s="19"/>
      <c r="Y6" s="33"/>
      <c r="Z6" s="33"/>
      <c r="AA6" s="33"/>
      <c r="AB6" s="33"/>
    </row>
    <row r="7" spans="1:28" ht="29.1" customHeight="1" thickBot="1" x14ac:dyDescent="0.4">
      <c r="A7" s="173" t="s">
        <v>244</v>
      </c>
      <c r="B7" s="152" t="s">
        <v>146</v>
      </c>
      <c r="C7" s="175" t="s">
        <v>265</v>
      </c>
      <c r="D7" s="175">
        <v>2057</v>
      </c>
      <c r="E7" s="175" t="s">
        <v>142</v>
      </c>
      <c r="F7" s="162">
        <v>80</v>
      </c>
      <c r="G7" s="23">
        <v>50</v>
      </c>
      <c r="H7" s="165"/>
      <c r="I7" s="165"/>
      <c r="J7" s="165"/>
      <c r="K7" s="165"/>
      <c r="L7" s="165"/>
      <c r="M7" s="165"/>
      <c r="N7" s="202"/>
      <c r="O7" s="159">
        <f>IF(P7=9,SUM(F7:N7)-SMALL(F7:N7,1),IF(P7=8,SUM(F7:N7),SUM(F7:N7)))</f>
        <v>130</v>
      </c>
      <c r="P7" s="26">
        <f>COUNTA(F7:N7)</f>
        <v>2</v>
      </c>
      <c r="Q7" s="147">
        <f>SUM(F7:N7)</f>
        <v>130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73" t="s">
        <v>248</v>
      </c>
      <c r="B8" s="152" t="s">
        <v>146</v>
      </c>
      <c r="C8" s="175" t="s">
        <v>269</v>
      </c>
      <c r="D8" s="175">
        <v>2144</v>
      </c>
      <c r="E8" s="175" t="s">
        <v>144</v>
      </c>
      <c r="F8" s="153">
        <v>30</v>
      </c>
      <c r="G8" s="23">
        <v>40</v>
      </c>
      <c r="H8" s="165">
        <v>50</v>
      </c>
      <c r="I8" s="165"/>
      <c r="J8" s="165"/>
      <c r="K8" s="165"/>
      <c r="L8" s="23"/>
      <c r="M8" s="165"/>
      <c r="N8" s="24"/>
      <c r="O8" s="159">
        <f>IF(P8=9,SUM(F8:N8)-SMALL(F8:N8,1),IF(P8=8,SUM(F8:N8),SUM(F8:N8)))</f>
        <v>120</v>
      </c>
      <c r="P8" s="26">
        <f>COUNTA(F8:N8)</f>
        <v>3</v>
      </c>
      <c r="Q8" s="147">
        <f>SUM(F8:N8)</f>
        <v>120</v>
      </c>
      <c r="R8" s="27"/>
      <c r="S8" s="28">
        <v>10</v>
      </c>
      <c r="T8" s="29" t="s">
        <v>16</v>
      </c>
      <c r="U8" s="30">
        <f t="shared" si="0"/>
        <v>15</v>
      </c>
      <c r="V8" s="31"/>
      <c r="W8" s="32">
        <f t="shared" si="1"/>
        <v>15</v>
      </c>
      <c r="X8" s="19"/>
      <c r="Y8" s="33"/>
      <c r="Z8" s="33"/>
      <c r="AA8" s="33"/>
      <c r="AB8" s="33"/>
    </row>
    <row r="9" spans="1:28" ht="29.1" customHeight="1" thickBot="1" x14ac:dyDescent="0.4">
      <c r="A9" s="173" t="s">
        <v>246</v>
      </c>
      <c r="B9" s="152" t="s">
        <v>146</v>
      </c>
      <c r="C9" s="175" t="s">
        <v>267</v>
      </c>
      <c r="D9" s="175">
        <v>2612</v>
      </c>
      <c r="E9" s="175" t="s">
        <v>285</v>
      </c>
      <c r="F9" s="153">
        <v>50</v>
      </c>
      <c r="G9" s="23">
        <v>30</v>
      </c>
      <c r="H9" s="165">
        <v>30</v>
      </c>
      <c r="I9" s="165"/>
      <c r="J9" s="165"/>
      <c r="K9" s="165"/>
      <c r="L9" s="23"/>
      <c r="M9" s="165"/>
      <c r="N9" s="24"/>
      <c r="O9" s="159">
        <f>IF(P9=9,SUM(F9:N9)-SMALL(F9:N9,1),IF(P9=8,SUM(F9:N9),SUM(F9:N9)))</f>
        <v>110</v>
      </c>
      <c r="P9" s="26">
        <f>COUNTA(F9:N9)</f>
        <v>3</v>
      </c>
      <c r="Q9" s="147">
        <f>SUM(F9:N9)</f>
        <v>110</v>
      </c>
      <c r="R9" s="27"/>
      <c r="S9" s="28">
        <v>1589</v>
      </c>
      <c r="T9" s="29" t="s">
        <v>18</v>
      </c>
      <c r="U9" s="30">
        <f t="shared" si="0"/>
        <v>0</v>
      </c>
      <c r="V9" s="31"/>
      <c r="W9" s="32">
        <f t="shared" si="1"/>
        <v>6</v>
      </c>
      <c r="X9" s="19"/>
      <c r="Y9" s="33"/>
      <c r="Z9" s="33"/>
      <c r="AA9" s="33"/>
      <c r="AB9" s="33"/>
    </row>
    <row r="10" spans="1:28" ht="29.1" customHeight="1" thickBot="1" x14ac:dyDescent="0.4">
      <c r="A10" s="173" t="s">
        <v>247</v>
      </c>
      <c r="B10" s="152" t="s">
        <v>146</v>
      </c>
      <c r="C10" s="175" t="s">
        <v>268</v>
      </c>
      <c r="D10" s="175">
        <v>1180</v>
      </c>
      <c r="E10" s="175" t="s">
        <v>286</v>
      </c>
      <c r="F10" s="153">
        <v>40</v>
      </c>
      <c r="G10" s="23">
        <v>15</v>
      </c>
      <c r="H10" s="165">
        <v>8</v>
      </c>
      <c r="I10" s="165"/>
      <c r="J10" s="165"/>
      <c r="K10" s="165"/>
      <c r="L10" s="23"/>
      <c r="M10" s="165"/>
      <c r="N10" s="24"/>
      <c r="O10" s="159">
        <f>IF(P10=9,SUM(F10:N10)-SMALL(F10:N10,1),IF(P10=8,SUM(F10:N10),SUM(F10:N10)))</f>
        <v>63</v>
      </c>
      <c r="P10" s="26">
        <f>COUNTA(F10:N10)</f>
        <v>3</v>
      </c>
      <c r="Q10" s="147">
        <f>SUM(F10:N10)</f>
        <v>63</v>
      </c>
      <c r="R10" s="27"/>
      <c r="S10" s="28">
        <v>2074</v>
      </c>
      <c r="T10" s="29" t="s">
        <v>160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85" t="s">
        <v>886</v>
      </c>
      <c r="B11" s="152" t="s">
        <v>146</v>
      </c>
      <c r="C11" s="175" t="s">
        <v>883</v>
      </c>
      <c r="D11" s="175" t="s">
        <v>884</v>
      </c>
      <c r="E11" s="175" t="s">
        <v>885</v>
      </c>
      <c r="F11" s="153"/>
      <c r="G11" s="23"/>
      <c r="H11" s="165">
        <v>40</v>
      </c>
      <c r="I11" s="165"/>
      <c r="J11" s="165"/>
      <c r="K11" s="165"/>
      <c r="L11" s="23"/>
      <c r="M11" s="165"/>
      <c r="N11" s="24"/>
      <c r="O11" s="159">
        <f>IF(P11=9,SUM(F11:N11)-SMALL(F11:N11,1),IF(P11=8,SUM(F11:N11),SUM(F11:N11)))</f>
        <v>40</v>
      </c>
      <c r="P11" s="26">
        <f>COUNTA(F11:N11)</f>
        <v>1</v>
      </c>
      <c r="Q11" s="147"/>
      <c r="R11" s="27"/>
      <c r="S11" s="28">
        <v>2328</v>
      </c>
      <c r="T11" s="29" t="s">
        <v>212</v>
      </c>
      <c r="U11" s="30">
        <f t="shared" si="0"/>
        <v>0</v>
      </c>
      <c r="V11" s="31"/>
      <c r="W11" s="32">
        <f t="shared" si="1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73" t="s">
        <v>249</v>
      </c>
      <c r="B12" s="152" t="s">
        <v>146</v>
      </c>
      <c r="C12" s="175" t="s">
        <v>270</v>
      </c>
      <c r="D12" s="175">
        <v>1180</v>
      </c>
      <c r="E12" s="175" t="s">
        <v>286</v>
      </c>
      <c r="F12" s="153">
        <v>20</v>
      </c>
      <c r="G12" s="23">
        <v>8</v>
      </c>
      <c r="H12" s="165">
        <v>9</v>
      </c>
      <c r="I12" s="165"/>
      <c r="J12" s="165"/>
      <c r="K12" s="165"/>
      <c r="L12" s="23"/>
      <c r="M12" s="165"/>
      <c r="N12" s="24"/>
      <c r="O12" s="159">
        <f>IF(P12=9,SUM(F12:N12)-SMALL(F12:N12,1),IF(P12=8,SUM(F12:N12),SUM(F12:N12)))</f>
        <v>37</v>
      </c>
      <c r="P12" s="26">
        <f>COUNTA(F12:N12)</f>
        <v>3</v>
      </c>
      <c r="Q12" s="147">
        <f>SUM(F12:N12)</f>
        <v>37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73" t="s">
        <v>253</v>
      </c>
      <c r="B13" s="152" t="s">
        <v>146</v>
      </c>
      <c r="C13" s="175" t="s">
        <v>274</v>
      </c>
      <c r="D13" s="175">
        <v>1172</v>
      </c>
      <c r="E13" s="175" t="s">
        <v>288</v>
      </c>
      <c r="F13" s="153">
        <v>8</v>
      </c>
      <c r="G13" s="23">
        <v>9</v>
      </c>
      <c r="H13" s="165">
        <v>20</v>
      </c>
      <c r="I13" s="165"/>
      <c r="J13" s="165"/>
      <c r="K13" s="165"/>
      <c r="L13" s="23"/>
      <c r="M13" s="165"/>
      <c r="N13" s="24"/>
      <c r="O13" s="159">
        <f>IF(P13=9,SUM(F13:N13)-SMALL(F13:N13,1),IF(P13=8,SUM(F13:N13),SUM(F13:N13)))</f>
        <v>37</v>
      </c>
      <c r="P13" s="26">
        <f>COUNTA(F13:N13)</f>
        <v>3</v>
      </c>
      <c r="Q13" s="147">
        <f>SUM(F13:N13)</f>
        <v>37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73" t="s">
        <v>250</v>
      </c>
      <c r="B14" s="152" t="s">
        <v>146</v>
      </c>
      <c r="C14" s="175" t="s">
        <v>271</v>
      </c>
      <c r="D14" s="175">
        <v>2072</v>
      </c>
      <c r="E14" s="175" t="s">
        <v>284</v>
      </c>
      <c r="F14" s="153">
        <v>15</v>
      </c>
      <c r="G14" s="23">
        <v>12</v>
      </c>
      <c r="H14" s="165">
        <v>5</v>
      </c>
      <c r="I14" s="165"/>
      <c r="J14" s="165"/>
      <c r="K14" s="165"/>
      <c r="L14" s="23"/>
      <c r="M14" s="165"/>
      <c r="N14" s="24"/>
      <c r="O14" s="159">
        <f>IF(P14=9,SUM(F14:N14)-SMALL(F14:N14,1),IF(P14=8,SUM(F14:N14),SUM(F14:N14)))</f>
        <v>32</v>
      </c>
      <c r="P14" s="26">
        <f>COUNTA(F14:N14)</f>
        <v>3</v>
      </c>
      <c r="Q14" s="147">
        <f>SUM(F14:N14)</f>
        <v>32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73" t="s">
        <v>822</v>
      </c>
      <c r="B15" s="152" t="s">
        <v>146</v>
      </c>
      <c r="C15" s="175" t="s">
        <v>818</v>
      </c>
      <c r="D15" s="175" t="s">
        <v>133</v>
      </c>
      <c r="E15" s="175" t="s">
        <v>144</v>
      </c>
      <c r="F15" s="153"/>
      <c r="G15" s="23">
        <v>20</v>
      </c>
      <c r="H15" s="165">
        <v>12</v>
      </c>
      <c r="I15" s="165"/>
      <c r="J15" s="165"/>
      <c r="K15" s="165"/>
      <c r="L15" s="23"/>
      <c r="M15" s="165"/>
      <c r="N15" s="24"/>
      <c r="O15" s="159">
        <f>IF(P15=9,SUM(F15:N15)-SMALL(F15:N15,1),IF(P15=8,SUM(F15:N15),SUM(F15:N15)))</f>
        <v>32</v>
      </c>
      <c r="P15" s="26">
        <f>COUNTA(F15:N15)</f>
        <v>2</v>
      </c>
      <c r="Q15" s="147">
        <f t="shared" ref="Q15:Q16" si="2">SUM(F15:N15)</f>
        <v>32</v>
      </c>
      <c r="R15" s="27"/>
      <c r="S15" s="28">
        <v>1317</v>
      </c>
      <c r="T15" s="29" t="s">
        <v>28</v>
      </c>
      <c r="U15" s="30">
        <f t="shared" si="0"/>
        <v>200</v>
      </c>
      <c r="V15" s="31"/>
      <c r="W15" s="32">
        <f t="shared" si="1"/>
        <v>200</v>
      </c>
      <c r="X15" s="19"/>
      <c r="Y15" s="33"/>
      <c r="Z15" s="33"/>
      <c r="AA15" s="33"/>
      <c r="AB15" s="33"/>
    </row>
    <row r="16" spans="1:28" ht="29.1" customHeight="1" thickBot="1" x14ac:dyDescent="0.4">
      <c r="A16" s="173" t="s">
        <v>254</v>
      </c>
      <c r="B16" s="152" t="s">
        <v>146</v>
      </c>
      <c r="C16" s="175" t="s">
        <v>275</v>
      </c>
      <c r="D16" s="175">
        <v>2057</v>
      </c>
      <c r="E16" s="175" t="s">
        <v>142</v>
      </c>
      <c r="F16" s="153">
        <v>7</v>
      </c>
      <c r="G16" s="23">
        <v>7</v>
      </c>
      <c r="H16" s="165">
        <v>15</v>
      </c>
      <c r="I16" s="165"/>
      <c r="J16" s="165"/>
      <c r="K16" s="165"/>
      <c r="L16" s="23"/>
      <c r="M16" s="165"/>
      <c r="N16" s="24"/>
      <c r="O16" s="159">
        <f>IF(P16=9,SUM(F16:N16)-SMALL(F16:N16,1),IF(P16=8,SUM(F16:N16),SUM(F16:N16)))</f>
        <v>29</v>
      </c>
      <c r="P16" s="26">
        <f>COUNTA(F16:N16)</f>
        <v>3</v>
      </c>
      <c r="Q16" s="147">
        <f t="shared" si="2"/>
        <v>29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73" t="s">
        <v>251</v>
      </c>
      <c r="B17" s="152" t="s">
        <v>146</v>
      </c>
      <c r="C17" s="175" t="s">
        <v>272</v>
      </c>
      <c r="D17" s="175">
        <v>2310</v>
      </c>
      <c r="E17" s="175" t="s">
        <v>140</v>
      </c>
      <c r="F17" s="153">
        <v>12</v>
      </c>
      <c r="G17" s="23">
        <v>6</v>
      </c>
      <c r="H17" s="165">
        <v>5</v>
      </c>
      <c r="I17" s="165"/>
      <c r="J17" s="165"/>
      <c r="K17" s="165"/>
      <c r="L17" s="23"/>
      <c r="M17" s="165"/>
      <c r="N17" s="24"/>
      <c r="O17" s="159">
        <f>IF(P17=9,SUM(F17:N17)-SMALL(F17:N17,1),IF(P17=8,SUM(F17:N17),SUM(F17:N17)))</f>
        <v>23</v>
      </c>
      <c r="P17" s="26">
        <f>COUNTA(F17:N17)</f>
        <v>3</v>
      </c>
      <c r="Q17" s="147">
        <f>SUM(F17:N17)</f>
        <v>23</v>
      </c>
      <c r="R17" s="27"/>
      <c r="S17" s="28">
        <v>2521</v>
      </c>
      <c r="T17" s="29" t="s">
        <v>170</v>
      </c>
      <c r="U17" s="30">
        <f t="shared" si="0"/>
        <v>0</v>
      </c>
      <c r="V17" s="31"/>
      <c r="W17" s="32">
        <f t="shared" si="1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73" t="s">
        <v>258</v>
      </c>
      <c r="B18" s="152" t="s">
        <v>146</v>
      </c>
      <c r="C18" s="175" t="s">
        <v>279</v>
      </c>
      <c r="D18" s="175">
        <v>1773</v>
      </c>
      <c r="E18" s="175" t="s">
        <v>71</v>
      </c>
      <c r="F18" s="153">
        <v>5</v>
      </c>
      <c r="G18" s="23">
        <v>5</v>
      </c>
      <c r="H18" s="165">
        <v>7</v>
      </c>
      <c r="I18" s="165"/>
      <c r="J18" s="165"/>
      <c r="K18" s="165"/>
      <c r="L18" s="23"/>
      <c r="M18" s="165"/>
      <c r="N18" s="24"/>
      <c r="O18" s="159">
        <f>IF(P18=9,SUM(F18:N18)-SMALL(F18:N18,1),IF(P18=8,SUM(F18:N18),SUM(F18:N18)))</f>
        <v>17</v>
      </c>
      <c r="P18" s="26">
        <f>COUNTA(F18:N18)</f>
        <v>3</v>
      </c>
      <c r="Q18" s="147">
        <f>SUM(F18:N18)</f>
        <v>17</v>
      </c>
      <c r="R18" s="27"/>
      <c r="S18" s="28">
        <v>2144</v>
      </c>
      <c r="T18" s="145" t="s">
        <v>107</v>
      </c>
      <c r="U18" s="30">
        <f t="shared" si="0"/>
        <v>432</v>
      </c>
      <c r="V18" s="31"/>
      <c r="W18" s="32">
        <f t="shared" si="1"/>
        <v>432</v>
      </c>
      <c r="X18" s="19"/>
      <c r="Y18" s="33"/>
      <c r="Z18" s="33"/>
      <c r="AA18" s="33"/>
      <c r="AB18" s="33"/>
    </row>
    <row r="19" spans="1:28" ht="29.1" customHeight="1" thickBot="1" x14ac:dyDescent="0.4">
      <c r="A19" s="173" t="s">
        <v>256</v>
      </c>
      <c r="B19" s="152" t="s">
        <v>146</v>
      </c>
      <c r="C19" s="175" t="s">
        <v>277</v>
      </c>
      <c r="D19" s="175">
        <v>2612</v>
      </c>
      <c r="E19" s="175" t="s">
        <v>285</v>
      </c>
      <c r="F19" s="153">
        <v>5</v>
      </c>
      <c r="G19" s="23">
        <v>5</v>
      </c>
      <c r="H19" s="165">
        <v>6</v>
      </c>
      <c r="I19" s="165"/>
      <c r="J19" s="165"/>
      <c r="K19" s="165"/>
      <c r="L19" s="23"/>
      <c r="M19" s="165"/>
      <c r="N19" s="24"/>
      <c r="O19" s="159">
        <f>IF(P19=9,SUM(F19:N19)-SMALL(F19:N19,1),IF(P19=8,SUM(F19:N19),SUM(F19:N19)))</f>
        <v>16</v>
      </c>
      <c r="P19" s="26">
        <f>COUNTA(F19:N19)</f>
        <v>3</v>
      </c>
      <c r="Q19" s="147">
        <f>SUM(F19:N19)</f>
        <v>16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73" t="s">
        <v>257</v>
      </c>
      <c r="B20" s="152" t="s">
        <v>146</v>
      </c>
      <c r="C20" s="175" t="s">
        <v>278</v>
      </c>
      <c r="D20" s="175">
        <v>1773</v>
      </c>
      <c r="E20" s="175" t="s">
        <v>71</v>
      </c>
      <c r="F20" s="153">
        <v>5</v>
      </c>
      <c r="G20" s="23">
        <v>5</v>
      </c>
      <c r="H20" s="165">
        <v>5</v>
      </c>
      <c r="I20" s="165"/>
      <c r="J20" s="165"/>
      <c r="K20" s="165"/>
      <c r="L20" s="23"/>
      <c r="M20" s="165"/>
      <c r="N20" s="24"/>
      <c r="O20" s="159">
        <f>IF(P20=9,SUM(F20:N20)-SMALL(F20:N20,1),IF(P20=8,SUM(F20:N20),SUM(F20:N20)))</f>
        <v>15</v>
      </c>
      <c r="P20" s="26">
        <f>COUNTA(F20:N20)</f>
        <v>3</v>
      </c>
      <c r="Q20" s="147">
        <f>SUM(F20:N20)</f>
        <v>15</v>
      </c>
      <c r="R20" s="27"/>
      <c r="S20" s="28">
        <v>1298</v>
      </c>
      <c r="T20" s="29" t="s">
        <v>35</v>
      </c>
      <c r="U20" s="30">
        <f t="shared" si="0"/>
        <v>0</v>
      </c>
      <c r="V20" s="31"/>
      <c r="W20" s="32">
        <f t="shared" si="1"/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173" t="s">
        <v>262</v>
      </c>
      <c r="B21" s="152" t="s">
        <v>146</v>
      </c>
      <c r="C21" s="175" t="s">
        <v>283</v>
      </c>
      <c r="D21" s="175">
        <v>2057</v>
      </c>
      <c r="E21" s="175" t="s">
        <v>142</v>
      </c>
      <c r="F21" s="153">
        <v>5</v>
      </c>
      <c r="G21" s="23">
        <v>5</v>
      </c>
      <c r="H21" s="165">
        <v>5</v>
      </c>
      <c r="I21" s="165"/>
      <c r="J21" s="165"/>
      <c r="K21" s="165"/>
      <c r="L21" s="23"/>
      <c r="M21" s="165"/>
      <c r="N21" s="24"/>
      <c r="O21" s="159">
        <f>IF(P21=9,SUM(F21:N21)-SMALL(F21:N21,1),IF(P21=8,SUM(F21:N21),SUM(F21:N21)))</f>
        <v>15</v>
      </c>
      <c r="P21" s="26">
        <f>COUNTA(F21:N21)</f>
        <v>3</v>
      </c>
      <c r="Q21" s="147">
        <f>SUM(F21:N21)</f>
        <v>15</v>
      </c>
      <c r="R21" s="27"/>
      <c r="S21" s="28">
        <v>2271</v>
      </c>
      <c r="T21" s="29" t="s">
        <v>120</v>
      </c>
      <c r="U21" s="30">
        <f t="shared" si="0"/>
        <v>0</v>
      </c>
      <c r="V21" s="31"/>
      <c r="W21" s="32">
        <f t="shared" si="1"/>
        <v>0</v>
      </c>
      <c r="X21" s="19"/>
      <c r="Y21" s="33"/>
      <c r="Z21" s="33"/>
      <c r="AA21" s="33"/>
      <c r="AB21" s="33"/>
    </row>
    <row r="22" spans="1:28" ht="29.1" customHeight="1" thickBot="1" x14ac:dyDescent="0.4">
      <c r="A22" s="173" t="s">
        <v>260</v>
      </c>
      <c r="B22" s="152" t="s">
        <v>146</v>
      </c>
      <c r="C22" s="175" t="s">
        <v>281</v>
      </c>
      <c r="D22" s="175">
        <v>10</v>
      </c>
      <c r="E22" s="175" t="s">
        <v>289</v>
      </c>
      <c r="F22" s="153">
        <v>5</v>
      </c>
      <c r="G22" s="23">
        <v>5</v>
      </c>
      <c r="H22" s="165">
        <v>5</v>
      </c>
      <c r="I22" s="165"/>
      <c r="J22" s="165"/>
      <c r="K22" s="165"/>
      <c r="L22" s="23"/>
      <c r="M22" s="165"/>
      <c r="N22" s="24"/>
      <c r="O22" s="159">
        <f>IF(P22=9,SUM(F22:N22)-SMALL(F22:N22,1),IF(P22=8,SUM(F22:N22),SUM(F22:N22)))</f>
        <v>15</v>
      </c>
      <c r="P22" s="26">
        <f>COUNTA(F22:N22)</f>
        <v>3</v>
      </c>
      <c r="Q22" s="147">
        <f>SUM(F22:N22)</f>
        <v>15</v>
      </c>
      <c r="R22" s="27"/>
      <c r="S22" s="28">
        <v>2186</v>
      </c>
      <c r="T22" s="29" t="s">
        <v>122</v>
      </c>
      <c r="U22" s="30">
        <f t="shared" si="0"/>
        <v>0</v>
      </c>
      <c r="V22" s="31"/>
      <c r="W22" s="32">
        <f t="shared" si="1"/>
        <v>0</v>
      </c>
      <c r="X22" s="19"/>
      <c r="Y22" s="33"/>
      <c r="Z22" s="33"/>
      <c r="AA22" s="33"/>
      <c r="AB22" s="33"/>
    </row>
    <row r="23" spans="1:28" ht="29.1" customHeight="1" thickBot="1" x14ac:dyDescent="0.4">
      <c r="A23" s="173" t="s">
        <v>261</v>
      </c>
      <c r="B23" s="152" t="s">
        <v>146</v>
      </c>
      <c r="C23" s="175" t="s">
        <v>282</v>
      </c>
      <c r="D23" s="175">
        <v>2612</v>
      </c>
      <c r="E23" s="175" t="s">
        <v>285</v>
      </c>
      <c r="F23" s="153">
        <v>5</v>
      </c>
      <c r="G23" s="23">
        <v>5</v>
      </c>
      <c r="H23" s="165">
        <v>5</v>
      </c>
      <c r="I23" s="165"/>
      <c r="J23" s="165"/>
      <c r="K23" s="165"/>
      <c r="L23" s="23"/>
      <c r="M23" s="165"/>
      <c r="N23" s="24"/>
      <c r="O23" s="159">
        <f>IF(P23=9,SUM(F23:N23)-SMALL(F23:N23,1),IF(P23=8,SUM(F23:N23),SUM(F23:N23)))</f>
        <v>15</v>
      </c>
      <c r="P23" s="26">
        <f>COUNTA(F23:N23)</f>
        <v>3</v>
      </c>
      <c r="Q23" s="147">
        <f>SUM(F23:N23)</f>
        <v>15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73" t="s">
        <v>259</v>
      </c>
      <c r="B24" s="152" t="s">
        <v>146</v>
      </c>
      <c r="C24" s="175" t="s">
        <v>280</v>
      </c>
      <c r="D24" s="175">
        <v>1773</v>
      </c>
      <c r="E24" s="175" t="s">
        <v>71</v>
      </c>
      <c r="F24" s="153">
        <v>5</v>
      </c>
      <c r="G24" s="23"/>
      <c r="H24" s="165">
        <v>5</v>
      </c>
      <c r="I24" s="165"/>
      <c r="J24" s="165"/>
      <c r="K24" s="165"/>
      <c r="L24" s="23"/>
      <c r="M24" s="165"/>
      <c r="N24" s="24"/>
      <c r="O24" s="159">
        <f>IF(P24=9,SUM(F24:N24)-SMALL(F24:N24,1),IF(P24=8,SUM(F24:N24),SUM(F24:N24)))</f>
        <v>10</v>
      </c>
      <c r="P24" s="26">
        <f>COUNTA(F24:N24)</f>
        <v>2</v>
      </c>
      <c r="Q24" s="147">
        <f>SUM(F24:N24)</f>
        <v>10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73" t="s">
        <v>252</v>
      </c>
      <c r="B25" s="152" t="s">
        <v>146</v>
      </c>
      <c r="C25" s="175" t="s">
        <v>273</v>
      </c>
      <c r="D25" s="175">
        <v>1174</v>
      </c>
      <c r="E25" s="175" t="s">
        <v>287</v>
      </c>
      <c r="F25" s="162">
        <v>9</v>
      </c>
      <c r="G25" s="23"/>
      <c r="H25" s="165"/>
      <c r="I25" s="165"/>
      <c r="J25" s="165"/>
      <c r="K25" s="165"/>
      <c r="L25" s="165"/>
      <c r="M25" s="165"/>
      <c r="N25" s="202"/>
      <c r="O25" s="159">
        <f>IF(P25=9,SUM(F25:N25)-SMALL(F25:N25,1),IF(P25=8,SUM(F25:N25),SUM(F25:N25)))</f>
        <v>9</v>
      </c>
      <c r="P25" s="26">
        <f>COUNTA(F25:N25)</f>
        <v>1</v>
      </c>
      <c r="Q25" s="147"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73" t="s">
        <v>255</v>
      </c>
      <c r="B26" s="152" t="s">
        <v>146</v>
      </c>
      <c r="C26" s="175" t="s">
        <v>276</v>
      </c>
      <c r="D26" s="175">
        <v>1589</v>
      </c>
      <c r="E26" s="175" t="s">
        <v>143</v>
      </c>
      <c r="F26" s="153">
        <v>6</v>
      </c>
      <c r="G26" s="23"/>
      <c r="H26" s="165"/>
      <c r="I26" s="165"/>
      <c r="J26" s="165"/>
      <c r="K26" s="165"/>
      <c r="L26" s="23"/>
      <c r="M26" s="165"/>
      <c r="N26" s="24"/>
      <c r="O26" s="159">
        <f>IF(P26=9,SUM(F26:N26)-SMALL(F26:N26,1),IF(P26=8,SUM(F26:N26),SUM(F26:N26)))</f>
        <v>6</v>
      </c>
      <c r="P26" s="26">
        <f>COUNTA(F26:N26)</f>
        <v>1</v>
      </c>
      <c r="Q26" s="147"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73" t="s">
        <v>824</v>
      </c>
      <c r="B27" s="152" t="s">
        <v>146</v>
      </c>
      <c r="C27" s="175" t="s">
        <v>820</v>
      </c>
      <c r="D27" s="175" t="s">
        <v>130</v>
      </c>
      <c r="E27" s="175" t="s">
        <v>142</v>
      </c>
      <c r="F27" s="153"/>
      <c r="G27" s="23">
        <v>5</v>
      </c>
      <c r="H27" s="165"/>
      <c r="I27" s="165"/>
      <c r="J27" s="165"/>
      <c r="K27" s="165"/>
      <c r="L27" s="23"/>
      <c r="M27" s="165"/>
      <c r="N27" s="24"/>
      <c r="O27" s="159">
        <f>IF(P27=9,SUM(F27:N27)-SMALL(F27:N27,1),IF(P27=8,SUM(F27:N27),SUM(F27:N27)))</f>
        <v>5</v>
      </c>
      <c r="P27" s="26">
        <f>COUNTA(F27:N27)</f>
        <v>1</v>
      </c>
      <c r="Q27" s="147"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33"/>
      <c r="Z27" s="33"/>
      <c r="AA27" s="33"/>
      <c r="AB27" s="33"/>
    </row>
    <row r="28" spans="1:28" ht="29.1" customHeight="1" thickBot="1" x14ac:dyDescent="0.4">
      <c r="A28" s="246" t="s">
        <v>823</v>
      </c>
      <c r="B28" s="152" t="s">
        <v>146</v>
      </c>
      <c r="C28" s="175" t="s">
        <v>819</v>
      </c>
      <c r="D28" s="175" t="s">
        <v>763</v>
      </c>
      <c r="E28" s="175" t="s">
        <v>287</v>
      </c>
      <c r="F28" s="153"/>
      <c r="G28" s="23">
        <v>5</v>
      </c>
      <c r="H28" s="165"/>
      <c r="I28" s="165"/>
      <c r="J28" s="165"/>
      <c r="K28" s="165"/>
      <c r="L28" s="23"/>
      <c r="M28" s="165"/>
      <c r="N28" s="24"/>
      <c r="O28" s="159">
        <f>IF(P28=9,SUM(F28:N28)-SMALL(F28:N28,1),IF(P28=8,SUM(F28:N28),SUM(F28:N28)))</f>
        <v>5</v>
      </c>
      <c r="P28" s="26">
        <f>COUNTA(F28:N28)</f>
        <v>1</v>
      </c>
      <c r="Q28" s="147">
        <v>0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14</v>
      </c>
      <c r="X28" s="19"/>
      <c r="Y28" s="6"/>
      <c r="Z28" s="6"/>
      <c r="AA28" s="6"/>
      <c r="AB28" s="6"/>
    </row>
    <row r="29" spans="1:28" ht="29.1" customHeight="1" thickBot="1" x14ac:dyDescent="0.4">
      <c r="A29" s="152"/>
      <c r="B29" s="152" t="str">
        <f t="shared" ref="B28:B44" si="3">IF(P29&lt;2,"NO","SI")</f>
        <v>NO</v>
      </c>
      <c r="C29" s="175"/>
      <c r="D29" s="175"/>
      <c r="E29" s="175"/>
      <c r="F29" s="153"/>
      <c r="G29" s="23"/>
      <c r="H29" s="165"/>
      <c r="I29" s="165"/>
      <c r="J29" s="165"/>
      <c r="K29" s="165"/>
      <c r="L29" s="23"/>
      <c r="M29" s="165"/>
      <c r="N29" s="24"/>
      <c r="O29" s="159">
        <f t="shared" ref="O28:O44" si="4">IF(P29=9,SUM(F29:N29)-SMALL(F29:N29,1),IF(P29=8,SUM(F29:N29),SUM(F29:N29)))</f>
        <v>0</v>
      </c>
      <c r="P29" s="26">
        <f t="shared" ref="P28:P44" si="5">COUNTA(F29:N29)</f>
        <v>0</v>
      </c>
      <c r="Q29" s="147">
        <f t="shared" ref="Q28:Q33" si="6">SUM(F29:N29)</f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2"/>
      <c r="B30" s="152" t="str">
        <f t="shared" si="3"/>
        <v>NO</v>
      </c>
      <c r="C30" s="175"/>
      <c r="D30" s="175"/>
      <c r="E30" s="175"/>
      <c r="F30" s="153"/>
      <c r="G30" s="23"/>
      <c r="H30" s="165"/>
      <c r="I30" s="165"/>
      <c r="J30" s="165"/>
      <c r="K30" s="165"/>
      <c r="L30" s="23"/>
      <c r="M30" s="165"/>
      <c r="N30" s="24"/>
      <c r="O30" s="159">
        <f t="shared" si="4"/>
        <v>0</v>
      </c>
      <c r="P30" s="26">
        <f t="shared" si="5"/>
        <v>0</v>
      </c>
      <c r="Q30" s="147">
        <f t="shared" si="6"/>
        <v>0</v>
      </c>
      <c r="R30" s="27"/>
      <c r="S30" s="28">
        <v>1773</v>
      </c>
      <c r="T30" s="29" t="s">
        <v>71</v>
      </c>
      <c r="U30" s="30">
        <f t="shared" si="0"/>
        <v>42</v>
      </c>
      <c r="V30" s="31"/>
      <c r="W30" s="32">
        <f t="shared" si="1"/>
        <v>42</v>
      </c>
      <c r="X30" s="19"/>
      <c r="Y30" s="6"/>
      <c r="Z30" s="6"/>
      <c r="AA30" s="6"/>
      <c r="AB30" s="6"/>
    </row>
    <row r="31" spans="1:28" ht="29.1" customHeight="1" thickBot="1" x14ac:dyDescent="0.4">
      <c r="A31" s="152"/>
      <c r="B31" s="152" t="str">
        <f t="shared" si="3"/>
        <v>NO</v>
      </c>
      <c r="C31" s="175"/>
      <c r="D31" s="175"/>
      <c r="E31" s="175"/>
      <c r="F31" s="153"/>
      <c r="G31" s="23"/>
      <c r="H31" s="165"/>
      <c r="I31" s="165"/>
      <c r="J31" s="165"/>
      <c r="K31" s="165"/>
      <c r="L31" s="23"/>
      <c r="M31" s="165"/>
      <c r="N31" s="24"/>
      <c r="O31" s="159">
        <f t="shared" si="4"/>
        <v>0</v>
      </c>
      <c r="P31" s="26">
        <f t="shared" si="5"/>
        <v>0</v>
      </c>
      <c r="Q31" s="147">
        <f t="shared" si="6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2"/>
      <c r="B32" s="152" t="str">
        <f t="shared" si="3"/>
        <v>NO</v>
      </c>
      <c r="C32" s="175"/>
      <c r="D32" s="175"/>
      <c r="E32" s="175"/>
      <c r="F32" s="153"/>
      <c r="G32" s="23"/>
      <c r="H32" s="165"/>
      <c r="I32" s="165"/>
      <c r="J32" s="165"/>
      <c r="K32" s="165"/>
      <c r="L32" s="23"/>
      <c r="M32" s="165"/>
      <c r="N32" s="24"/>
      <c r="O32" s="159">
        <f t="shared" si="4"/>
        <v>0</v>
      </c>
      <c r="P32" s="26">
        <f t="shared" si="5"/>
        <v>0</v>
      </c>
      <c r="Q32" s="147">
        <f t="shared" si="6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2"/>
      <c r="B33" s="152" t="str">
        <f t="shared" si="3"/>
        <v>NO</v>
      </c>
      <c r="C33" s="175"/>
      <c r="D33" s="175"/>
      <c r="E33" s="175"/>
      <c r="F33" s="153"/>
      <c r="G33" s="23"/>
      <c r="H33" s="165"/>
      <c r="I33" s="165"/>
      <c r="J33" s="165"/>
      <c r="K33" s="165"/>
      <c r="L33" s="23"/>
      <c r="M33" s="165"/>
      <c r="N33" s="24"/>
      <c r="O33" s="159">
        <f t="shared" si="4"/>
        <v>0</v>
      </c>
      <c r="P33" s="26">
        <f t="shared" si="5"/>
        <v>0</v>
      </c>
      <c r="Q33" s="147">
        <f t="shared" si="6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2"/>
      <c r="B34" s="152" t="str">
        <f t="shared" si="3"/>
        <v>NO</v>
      </c>
      <c r="C34" s="175"/>
      <c r="D34" s="175"/>
      <c r="E34" s="175"/>
      <c r="F34" s="153"/>
      <c r="G34" s="23"/>
      <c r="H34" s="165"/>
      <c r="I34" s="165"/>
      <c r="J34" s="165"/>
      <c r="K34" s="165"/>
      <c r="L34" s="23"/>
      <c r="M34" s="165"/>
      <c r="N34" s="24"/>
      <c r="O34" s="159">
        <f t="shared" si="4"/>
        <v>0</v>
      </c>
      <c r="P34" s="26">
        <f t="shared" si="5"/>
        <v>0</v>
      </c>
      <c r="Q34" s="147">
        <v>0</v>
      </c>
      <c r="R34" s="27"/>
      <c r="S34" s="28">
        <v>2072</v>
      </c>
      <c r="T34" s="29" t="s">
        <v>109</v>
      </c>
      <c r="U34" s="30">
        <f t="shared" si="0"/>
        <v>282</v>
      </c>
      <c r="V34" s="31"/>
      <c r="W34" s="32">
        <f t="shared" si="1"/>
        <v>282</v>
      </c>
      <c r="X34" s="19"/>
      <c r="Y34" s="6"/>
      <c r="Z34" s="6"/>
      <c r="AA34" s="6"/>
      <c r="AB34" s="6"/>
    </row>
    <row r="35" spans="1:28" ht="29.1" customHeight="1" thickBot="1" x14ac:dyDescent="0.4">
      <c r="A35" s="152"/>
      <c r="B35" s="152" t="str">
        <f t="shared" si="3"/>
        <v>NO</v>
      </c>
      <c r="C35" s="175"/>
      <c r="D35" s="175"/>
      <c r="E35" s="175"/>
      <c r="F35" s="153"/>
      <c r="G35" s="23"/>
      <c r="H35" s="165"/>
      <c r="I35" s="165"/>
      <c r="J35" s="165"/>
      <c r="K35" s="165"/>
      <c r="L35" s="23"/>
      <c r="M35" s="165"/>
      <c r="N35" s="24"/>
      <c r="O35" s="159">
        <f t="shared" si="4"/>
        <v>0</v>
      </c>
      <c r="P35" s="26">
        <f t="shared" si="5"/>
        <v>0</v>
      </c>
      <c r="Q35" s="147">
        <f>SUM(F35:N35)</f>
        <v>0</v>
      </c>
      <c r="R35" s="27"/>
      <c r="S35" s="28">
        <v>1615</v>
      </c>
      <c r="T35" s="29" t="s">
        <v>110</v>
      </c>
      <c r="U35" s="30">
        <f t="shared" ref="U35:U64" si="7">SUMIF($D$3:$D$87,S35,$Q$3:$Q$87)</f>
        <v>0</v>
      </c>
      <c r="V35" s="31"/>
      <c r="W35" s="32">
        <f t="shared" ref="W35:W64" si="8">SUMIF($D$3:$D$87,S35,$O$3:$O$87)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2"/>
      <c r="B36" s="152" t="str">
        <f t="shared" si="3"/>
        <v>NO</v>
      </c>
      <c r="C36" s="175"/>
      <c r="D36" s="175"/>
      <c r="E36" s="175"/>
      <c r="F36" s="153"/>
      <c r="G36" s="23"/>
      <c r="H36" s="165"/>
      <c r="I36" s="165"/>
      <c r="J36" s="165"/>
      <c r="K36" s="165"/>
      <c r="L36" s="23"/>
      <c r="M36" s="165"/>
      <c r="N36" s="24"/>
      <c r="O36" s="159">
        <f t="shared" si="4"/>
        <v>0</v>
      </c>
      <c r="P36" s="26">
        <f t="shared" si="5"/>
        <v>0</v>
      </c>
      <c r="Q36" s="147">
        <f>SUM(F36:N36)</f>
        <v>0</v>
      </c>
      <c r="R36" s="27"/>
      <c r="S36" s="28">
        <v>48</v>
      </c>
      <c r="T36" s="29" t="s">
        <v>111</v>
      </c>
      <c r="U36" s="30">
        <f t="shared" si="7"/>
        <v>0</v>
      </c>
      <c r="V36" s="31"/>
      <c r="W36" s="32">
        <f t="shared" si="8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2"/>
      <c r="B37" s="152" t="str">
        <f t="shared" si="3"/>
        <v>NO</v>
      </c>
      <c r="C37" s="175"/>
      <c r="D37" s="175"/>
      <c r="E37" s="175"/>
      <c r="F37" s="153"/>
      <c r="G37" s="23"/>
      <c r="H37" s="165"/>
      <c r="I37" s="165"/>
      <c r="J37" s="165"/>
      <c r="K37" s="165"/>
      <c r="L37" s="23"/>
      <c r="M37" s="165"/>
      <c r="N37" s="24"/>
      <c r="O37" s="159">
        <f t="shared" si="4"/>
        <v>0</v>
      </c>
      <c r="P37" s="26">
        <f t="shared" si="5"/>
        <v>0</v>
      </c>
      <c r="Q37" s="147">
        <f>SUM(F37:N37)</f>
        <v>0</v>
      </c>
      <c r="R37" s="27"/>
      <c r="S37" s="28">
        <v>1353</v>
      </c>
      <c r="T37" s="29" t="s">
        <v>112</v>
      </c>
      <c r="U37" s="30">
        <f t="shared" si="7"/>
        <v>0</v>
      </c>
      <c r="V37" s="31"/>
      <c r="W37" s="32">
        <f t="shared" si="8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2"/>
      <c r="B38" s="152" t="str">
        <f t="shared" si="3"/>
        <v>NO</v>
      </c>
      <c r="C38" s="175"/>
      <c r="D38" s="175"/>
      <c r="E38" s="175"/>
      <c r="F38" s="153"/>
      <c r="G38" s="23"/>
      <c r="H38" s="165"/>
      <c r="I38" s="165"/>
      <c r="J38" s="165"/>
      <c r="K38" s="165"/>
      <c r="L38" s="23"/>
      <c r="M38" s="165"/>
      <c r="N38" s="24"/>
      <c r="O38" s="159">
        <f t="shared" si="4"/>
        <v>0</v>
      </c>
      <c r="P38" s="26">
        <f t="shared" si="5"/>
        <v>0</v>
      </c>
      <c r="Q38" s="147">
        <v>0</v>
      </c>
      <c r="R38" s="27"/>
      <c r="S38" s="28">
        <v>1665</v>
      </c>
      <c r="T38" s="29" t="s">
        <v>113</v>
      </c>
      <c r="U38" s="30">
        <f t="shared" si="7"/>
        <v>0</v>
      </c>
      <c r="V38" s="31"/>
      <c r="W38" s="32">
        <f t="shared" si="8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2"/>
      <c r="B39" s="152" t="str">
        <f t="shared" si="3"/>
        <v>NO</v>
      </c>
      <c r="C39" s="175"/>
      <c r="D39" s="182"/>
      <c r="E39" s="175"/>
      <c r="F39" s="153"/>
      <c r="G39" s="23"/>
      <c r="H39" s="165"/>
      <c r="I39" s="165"/>
      <c r="J39" s="165"/>
      <c r="K39" s="165"/>
      <c r="L39" s="23"/>
      <c r="M39" s="165"/>
      <c r="N39" s="24"/>
      <c r="O39" s="159">
        <f t="shared" si="4"/>
        <v>0</v>
      </c>
      <c r="P39" s="26">
        <f t="shared" si="5"/>
        <v>0</v>
      </c>
      <c r="Q39" s="147">
        <v>0</v>
      </c>
      <c r="R39" s="27"/>
      <c r="S39" s="28">
        <v>2015</v>
      </c>
      <c r="T39" s="29" t="s">
        <v>163</v>
      </c>
      <c r="U39" s="30">
        <f t="shared" si="7"/>
        <v>0</v>
      </c>
      <c r="V39" s="31"/>
      <c r="W39" s="32">
        <f t="shared" si="8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2"/>
      <c r="B40" s="152" t="str">
        <f t="shared" si="3"/>
        <v>NO</v>
      </c>
      <c r="C40" s="175"/>
      <c r="D40" s="182"/>
      <c r="E40" s="175"/>
      <c r="F40" s="23"/>
      <c r="G40" s="23"/>
      <c r="H40" s="23"/>
      <c r="I40" s="23"/>
      <c r="J40" s="23"/>
      <c r="K40" s="23"/>
      <c r="L40" s="23"/>
      <c r="M40" s="165"/>
      <c r="N40" s="24"/>
      <c r="O40" s="159">
        <f t="shared" si="4"/>
        <v>0</v>
      </c>
      <c r="P40" s="26">
        <f t="shared" si="5"/>
        <v>0</v>
      </c>
      <c r="Q40" s="147">
        <v>0</v>
      </c>
      <c r="R40" s="27"/>
      <c r="S40" s="28">
        <v>1886</v>
      </c>
      <c r="T40" s="29" t="s">
        <v>856</v>
      </c>
      <c r="U40" s="30">
        <f t="shared" si="7"/>
        <v>0</v>
      </c>
      <c r="V40" s="31"/>
      <c r="W40" s="32">
        <f t="shared" si="8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2"/>
      <c r="B41" s="152" t="str">
        <f t="shared" si="3"/>
        <v>NO</v>
      </c>
      <c r="C41" s="175"/>
      <c r="D41" s="182"/>
      <c r="E41" s="175"/>
      <c r="F41" s="23"/>
      <c r="G41" s="23"/>
      <c r="H41" s="23"/>
      <c r="I41" s="23"/>
      <c r="J41" s="23"/>
      <c r="K41" s="23"/>
      <c r="L41" s="23"/>
      <c r="M41" s="165"/>
      <c r="N41" s="24"/>
      <c r="O41" s="159">
        <f t="shared" si="4"/>
        <v>0</v>
      </c>
      <c r="P41" s="26">
        <f t="shared" si="5"/>
        <v>0</v>
      </c>
      <c r="Q41" s="147">
        <v>0</v>
      </c>
      <c r="R41" s="27"/>
      <c r="S41" s="28"/>
      <c r="T41" s="29"/>
      <c r="U41" s="30">
        <f t="shared" si="7"/>
        <v>0</v>
      </c>
      <c r="V41" s="31"/>
      <c r="W41" s="32">
        <f t="shared" si="8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2"/>
      <c r="B42" s="152" t="str">
        <f t="shared" si="3"/>
        <v>NO</v>
      </c>
      <c r="C42" s="175"/>
      <c r="D42" s="182"/>
      <c r="E42" s="175"/>
      <c r="F42" s="23"/>
      <c r="G42" s="23"/>
      <c r="H42" s="23"/>
      <c r="I42" s="23"/>
      <c r="J42" s="23"/>
      <c r="K42" s="23"/>
      <c r="L42" s="23"/>
      <c r="M42" s="165"/>
      <c r="N42" s="24"/>
      <c r="O42" s="159">
        <f t="shared" si="4"/>
        <v>0</v>
      </c>
      <c r="P42" s="26">
        <f t="shared" si="5"/>
        <v>0</v>
      </c>
      <c r="Q42" s="147">
        <v>0</v>
      </c>
      <c r="R42" s="27"/>
      <c r="S42" s="28"/>
      <c r="T42" s="29"/>
      <c r="U42" s="30">
        <f t="shared" si="7"/>
        <v>0</v>
      </c>
      <c r="V42" s="31"/>
      <c r="W42" s="32">
        <f t="shared" si="8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2"/>
      <c r="B43" s="152" t="str">
        <f t="shared" si="3"/>
        <v>NO</v>
      </c>
      <c r="C43" s="175"/>
      <c r="D43" s="175"/>
      <c r="E43" s="175"/>
      <c r="F43" s="23"/>
      <c r="G43" s="23"/>
      <c r="H43" s="23"/>
      <c r="I43" s="23"/>
      <c r="J43" s="23"/>
      <c r="K43" s="23"/>
      <c r="L43" s="23"/>
      <c r="M43" s="165"/>
      <c r="N43" s="24"/>
      <c r="O43" s="159">
        <f t="shared" si="4"/>
        <v>0</v>
      </c>
      <c r="P43" s="26">
        <f t="shared" si="5"/>
        <v>0</v>
      </c>
      <c r="Q43" s="147">
        <v>0</v>
      </c>
      <c r="R43" s="27"/>
      <c r="S43" s="28"/>
      <c r="T43" s="29"/>
      <c r="U43" s="30">
        <f t="shared" si="7"/>
        <v>0</v>
      </c>
      <c r="V43" s="31"/>
      <c r="W43" s="32">
        <f t="shared" si="8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2"/>
      <c r="B44" s="152" t="str">
        <f t="shared" si="3"/>
        <v>NO</v>
      </c>
      <c r="C44" s="175"/>
      <c r="D44" s="182"/>
      <c r="E44" s="175"/>
      <c r="F44" s="23"/>
      <c r="G44" s="23"/>
      <c r="H44" s="23"/>
      <c r="I44" s="23"/>
      <c r="J44" s="23"/>
      <c r="K44" s="23"/>
      <c r="L44" s="23"/>
      <c r="M44" s="165"/>
      <c r="N44" s="24"/>
      <c r="O44" s="159">
        <f t="shared" si="4"/>
        <v>0</v>
      </c>
      <c r="P44" s="26">
        <f t="shared" si="5"/>
        <v>0</v>
      </c>
      <c r="Q44" s="147">
        <v>0</v>
      </c>
      <c r="R44" s="27"/>
      <c r="S44" s="28">
        <v>2199</v>
      </c>
      <c r="T44" s="145" t="s">
        <v>106</v>
      </c>
      <c r="U44" s="30">
        <f t="shared" si="7"/>
        <v>0</v>
      </c>
      <c r="V44" s="31"/>
      <c r="W44" s="32">
        <f t="shared" si="8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2"/>
      <c r="B45" s="152" t="str">
        <f t="shared" ref="B45:B53" si="9">IF(P45&lt;2,"NO","SI")</f>
        <v>NO</v>
      </c>
      <c r="C45" s="161"/>
      <c r="D45" s="164"/>
      <c r="E45" s="161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ref="O45:O53" si="10">IF(P45=9,SUM(F45:N45)-SMALL(F45:N45,1)-SMALL(F45:N45,2),IF(P45=8,SUM(F45:N45)-SMALL(F45:N45,1),SUM(F45:N45)))</f>
        <v>0</v>
      </c>
      <c r="P45" s="26">
        <f t="shared" ref="P45:P53" si="11">COUNTA(F45:N45)</f>
        <v>0</v>
      </c>
      <c r="Q45" s="147">
        <f t="shared" ref="Q45:Q53" si="12">SUM(F45:N45)</f>
        <v>0</v>
      </c>
      <c r="R45" s="27"/>
      <c r="S45" s="28">
        <v>1908</v>
      </c>
      <c r="T45" s="29" t="s">
        <v>55</v>
      </c>
      <c r="U45" s="30">
        <f t="shared" si="7"/>
        <v>0</v>
      </c>
      <c r="V45" s="31"/>
      <c r="W45" s="32">
        <f t="shared" si="8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2"/>
      <c r="B46" s="152" t="str">
        <f t="shared" si="9"/>
        <v>NO</v>
      </c>
      <c r="C46" s="161"/>
      <c r="D46" s="164"/>
      <c r="E46" s="161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10"/>
        <v>0</v>
      </c>
      <c r="P46" s="26">
        <f t="shared" si="11"/>
        <v>0</v>
      </c>
      <c r="Q46" s="147">
        <f t="shared" si="12"/>
        <v>0</v>
      </c>
      <c r="R46" s="35"/>
      <c r="S46" s="28">
        <v>2057</v>
      </c>
      <c r="T46" s="29" t="s">
        <v>56</v>
      </c>
      <c r="U46" s="30">
        <f t="shared" si="7"/>
        <v>174</v>
      </c>
      <c r="V46" s="31"/>
      <c r="W46" s="32">
        <f t="shared" si="8"/>
        <v>179</v>
      </c>
      <c r="X46" s="38"/>
      <c r="Y46" s="6"/>
      <c r="Z46" s="6"/>
      <c r="AA46" s="6"/>
      <c r="AB46" s="6"/>
    </row>
    <row r="47" spans="1:28" ht="29.1" customHeight="1" thickBot="1" x14ac:dyDescent="0.4">
      <c r="A47" s="152"/>
      <c r="B47" s="152" t="str">
        <f t="shared" si="9"/>
        <v>NO</v>
      </c>
      <c r="C47" s="161"/>
      <c r="D47" s="164"/>
      <c r="E47" s="161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10"/>
        <v>0</v>
      </c>
      <c r="P47" s="26">
        <f t="shared" si="11"/>
        <v>0</v>
      </c>
      <c r="Q47" s="147">
        <f t="shared" si="12"/>
        <v>0</v>
      </c>
      <c r="R47" s="35"/>
      <c r="S47" s="28">
        <v>2069</v>
      </c>
      <c r="T47" s="29" t="s">
        <v>57</v>
      </c>
      <c r="U47" s="30">
        <f t="shared" si="7"/>
        <v>0</v>
      </c>
      <c r="V47" s="31"/>
      <c r="W47" s="32">
        <f t="shared" si="8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2"/>
      <c r="B48" s="152" t="str">
        <f t="shared" si="9"/>
        <v>NO</v>
      </c>
      <c r="C48" s="161"/>
      <c r="D48" s="164"/>
      <c r="E48" s="161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10"/>
        <v>0</v>
      </c>
      <c r="P48" s="26">
        <f t="shared" si="11"/>
        <v>0</v>
      </c>
      <c r="Q48" s="147">
        <f t="shared" si="12"/>
        <v>0</v>
      </c>
      <c r="R48" s="19"/>
      <c r="S48" s="28">
        <v>1887</v>
      </c>
      <c r="T48" s="29" t="s">
        <v>123</v>
      </c>
      <c r="U48" s="30">
        <f t="shared" si="7"/>
        <v>0</v>
      </c>
      <c r="V48" s="31"/>
      <c r="W48" s="32">
        <f t="shared" si="8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2"/>
      <c r="B49" s="152" t="str">
        <f t="shared" si="9"/>
        <v>NO</v>
      </c>
      <c r="C49" s="161"/>
      <c r="D49" s="164"/>
      <c r="E49" s="161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10"/>
        <v>0</v>
      </c>
      <c r="P49" s="26">
        <f t="shared" si="11"/>
        <v>0</v>
      </c>
      <c r="Q49" s="147">
        <f t="shared" si="12"/>
        <v>0</v>
      </c>
      <c r="R49" s="19"/>
      <c r="S49" s="28">
        <v>2029</v>
      </c>
      <c r="T49" s="29" t="s">
        <v>59</v>
      </c>
      <c r="U49" s="30">
        <f t="shared" si="7"/>
        <v>0</v>
      </c>
      <c r="V49" s="31"/>
      <c r="W49" s="32">
        <f t="shared" si="8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52"/>
      <c r="B50" s="152" t="str">
        <f t="shared" si="9"/>
        <v>NO</v>
      </c>
      <c r="C50" s="161"/>
      <c r="D50" s="164"/>
      <c r="E50" s="161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0"/>
        <v>0</v>
      </c>
      <c r="P50" s="26">
        <f t="shared" si="11"/>
        <v>0</v>
      </c>
      <c r="Q50" s="147">
        <f t="shared" si="12"/>
        <v>0</v>
      </c>
      <c r="R50" s="19"/>
      <c r="S50" s="28">
        <v>2027</v>
      </c>
      <c r="T50" s="29" t="s">
        <v>20</v>
      </c>
      <c r="U50" s="30">
        <f t="shared" si="7"/>
        <v>0</v>
      </c>
      <c r="V50" s="31"/>
      <c r="W50" s="32">
        <f t="shared" si="8"/>
        <v>0</v>
      </c>
      <c r="X50" s="6"/>
      <c r="Y50" s="6"/>
      <c r="Z50" s="6"/>
      <c r="AA50" s="6"/>
      <c r="AB50" s="6"/>
    </row>
    <row r="51" spans="1:28" ht="29.1" customHeight="1" thickBot="1" x14ac:dyDescent="0.4">
      <c r="A51" s="152"/>
      <c r="B51" s="152" t="str">
        <f t="shared" si="9"/>
        <v>NO</v>
      </c>
      <c r="C51" s="161"/>
      <c r="D51" s="164"/>
      <c r="E51" s="161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10"/>
        <v>0</v>
      </c>
      <c r="P51" s="26">
        <f t="shared" si="11"/>
        <v>0</v>
      </c>
      <c r="Q51" s="147">
        <f t="shared" si="12"/>
        <v>0</v>
      </c>
      <c r="R51" s="19"/>
      <c r="S51" s="28">
        <v>1862</v>
      </c>
      <c r="T51" s="29" t="s">
        <v>60</v>
      </c>
      <c r="U51" s="30">
        <f t="shared" si="7"/>
        <v>0</v>
      </c>
      <c r="V51" s="31"/>
      <c r="W51" s="32">
        <f t="shared" si="8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52"/>
      <c r="B52" s="152" t="str">
        <f t="shared" si="9"/>
        <v>NO</v>
      </c>
      <c r="C52" s="161"/>
      <c r="D52" s="164"/>
      <c r="E52" s="161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0"/>
        <v>0</v>
      </c>
      <c r="P52" s="26">
        <f t="shared" si="11"/>
        <v>0</v>
      </c>
      <c r="Q52" s="147">
        <f t="shared" si="12"/>
        <v>0</v>
      </c>
      <c r="R52" s="19"/>
      <c r="S52" s="28">
        <v>1132</v>
      </c>
      <c r="T52" s="29" t="s">
        <v>61</v>
      </c>
      <c r="U52" s="30">
        <f t="shared" si="7"/>
        <v>0</v>
      </c>
      <c r="V52" s="31"/>
      <c r="W52" s="32">
        <f t="shared" si="8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52"/>
      <c r="B53" s="152" t="str">
        <f t="shared" si="9"/>
        <v>NO</v>
      </c>
      <c r="C53" s="161"/>
      <c r="D53" s="164"/>
      <c r="E53" s="161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0"/>
        <v>0</v>
      </c>
      <c r="P53" s="26">
        <f t="shared" si="11"/>
        <v>0</v>
      </c>
      <c r="Q53" s="147">
        <f t="shared" si="12"/>
        <v>0</v>
      </c>
      <c r="R53" s="19"/>
      <c r="S53" s="28">
        <v>1988</v>
      </c>
      <c r="T53" s="29" t="s">
        <v>62</v>
      </c>
      <c r="U53" s="30">
        <f t="shared" si="7"/>
        <v>0</v>
      </c>
      <c r="V53" s="31"/>
      <c r="W53" s="32">
        <f t="shared" si="8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52"/>
      <c r="B54" s="152" t="str">
        <f t="shared" ref="B54:B66" si="13">IF(P54&lt;2,"NO","SI")</f>
        <v>NO</v>
      </c>
      <c r="C54" s="20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ref="O54:O66" si="14">IF(P54=9,SUM(F54:N54)-SMALL(F54:N54,1)-SMALL(F54:N54,2),IF(P54=8,SUM(F54:N54)-SMALL(F54:N54,1),SUM(F54:N54)))</f>
        <v>0</v>
      </c>
      <c r="P54" s="26">
        <f t="shared" ref="P54:P66" si="15">COUNTA(F54:N54)</f>
        <v>0</v>
      </c>
      <c r="Q54" s="147">
        <f t="shared" ref="Q54:Q66" si="16">SUM(F54:N54)</f>
        <v>0</v>
      </c>
      <c r="R54" s="19"/>
      <c r="S54" s="28">
        <v>1172</v>
      </c>
      <c r="T54" s="29" t="s">
        <v>161</v>
      </c>
      <c r="U54" s="30">
        <f t="shared" si="7"/>
        <v>37</v>
      </c>
      <c r="V54" s="31"/>
      <c r="W54" s="32">
        <f t="shared" si="8"/>
        <v>37</v>
      </c>
      <c r="X54" s="6"/>
      <c r="Y54" s="6"/>
      <c r="Z54" s="6"/>
      <c r="AA54" s="6"/>
      <c r="AB54" s="6"/>
    </row>
    <row r="55" spans="1:28" ht="29.1" customHeight="1" thickBot="1" x14ac:dyDescent="0.4">
      <c r="A55" s="152"/>
      <c r="B55" s="152" t="str">
        <f t="shared" si="13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4"/>
        <v>0</v>
      </c>
      <c r="P55" s="26">
        <f t="shared" si="15"/>
        <v>0</v>
      </c>
      <c r="Q55" s="147">
        <f t="shared" si="16"/>
        <v>0</v>
      </c>
      <c r="R55" s="19"/>
      <c r="S55" s="28"/>
      <c r="T55" s="29"/>
      <c r="U55" s="30">
        <f t="shared" si="7"/>
        <v>0</v>
      </c>
      <c r="V55" s="31"/>
      <c r="W55" s="32">
        <f t="shared" si="8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52"/>
      <c r="B56" s="152" t="str">
        <f t="shared" si="13"/>
        <v>NO</v>
      </c>
      <c r="C56" s="20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4"/>
        <v>0</v>
      </c>
      <c r="P56" s="26">
        <f t="shared" si="15"/>
        <v>0</v>
      </c>
      <c r="Q56" s="147">
        <f t="shared" si="16"/>
        <v>0</v>
      </c>
      <c r="R56" s="19"/>
      <c r="S56" s="28">
        <v>2460</v>
      </c>
      <c r="T56" s="29" t="s">
        <v>166</v>
      </c>
      <c r="U56" s="30">
        <f t="shared" si="7"/>
        <v>0</v>
      </c>
      <c r="V56" s="31"/>
      <c r="W56" s="32">
        <f t="shared" si="8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52"/>
      <c r="B57" s="152" t="str">
        <f t="shared" si="13"/>
        <v>NO</v>
      </c>
      <c r="C57" s="20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4"/>
        <v>0</v>
      </c>
      <c r="P57" s="26">
        <f t="shared" si="15"/>
        <v>0</v>
      </c>
      <c r="Q57" s="147">
        <f t="shared" si="16"/>
        <v>0</v>
      </c>
      <c r="R57" s="19"/>
      <c r="S57" s="28">
        <v>1990</v>
      </c>
      <c r="T57" s="29" t="s">
        <v>26</v>
      </c>
      <c r="U57" s="30">
        <f t="shared" si="7"/>
        <v>0</v>
      </c>
      <c r="V57" s="31"/>
      <c r="W57" s="32">
        <f t="shared" si="8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52"/>
      <c r="B58" s="152" t="str">
        <f t="shared" si="13"/>
        <v>NO</v>
      </c>
      <c r="C58" s="142"/>
      <c r="D58" s="21"/>
      <c r="E58" s="20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4"/>
        <v>0</v>
      </c>
      <c r="P58" s="26">
        <f t="shared" si="15"/>
        <v>0</v>
      </c>
      <c r="Q58" s="147">
        <f t="shared" si="16"/>
        <v>0</v>
      </c>
      <c r="R58" s="19"/>
      <c r="S58" s="28">
        <v>2068</v>
      </c>
      <c r="T58" s="29" t="s">
        <v>64</v>
      </c>
      <c r="U58" s="30">
        <f t="shared" si="7"/>
        <v>0</v>
      </c>
      <c r="V58" s="31"/>
      <c r="W58" s="32">
        <f t="shared" si="8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52"/>
      <c r="B59" s="152" t="str">
        <f t="shared" si="13"/>
        <v>NO</v>
      </c>
      <c r="C59" s="142"/>
      <c r="D59" s="21"/>
      <c r="E59" s="20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4"/>
        <v>0</v>
      </c>
      <c r="P59" s="26">
        <f t="shared" si="15"/>
        <v>0</v>
      </c>
      <c r="Q59" s="147">
        <f t="shared" si="16"/>
        <v>0</v>
      </c>
      <c r="R59" s="19"/>
      <c r="S59" s="28">
        <v>2075</v>
      </c>
      <c r="T59" s="145" t="s">
        <v>118</v>
      </c>
      <c r="U59" s="30">
        <f t="shared" si="7"/>
        <v>0</v>
      </c>
      <c r="V59" s="31"/>
      <c r="W59" s="32">
        <f t="shared" si="8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52"/>
      <c r="B60" s="152" t="str">
        <f t="shared" si="13"/>
        <v>NO</v>
      </c>
      <c r="C60" s="20"/>
      <c r="D60" s="21"/>
      <c r="E60" s="20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4"/>
        <v>0</v>
      </c>
      <c r="P60" s="26">
        <f t="shared" si="15"/>
        <v>0</v>
      </c>
      <c r="Q60" s="147">
        <f t="shared" si="16"/>
        <v>0</v>
      </c>
      <c r="R60" s="19"/>
      <c r="S60" s="28">
        <v>2076</v>
      </c>
      <c r="T60" s="29" t="s">
        <v>117</v>
      </c>
      <c r="U60" s="30">
        <f t="shared" si="7"/>
        <v>0</v>
      </c>
      <c r="V60" s="31"/>
      <c r="W60" s="32">
        <f t="shared" si="8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52"/>
      <c r="B61" s="152" t="str">
        <f t="shared" si="13"/>
        <v>NO</v>
      </c>
      <c r="C61" s="20"/>
      <c r="D61" s="21"/>
      <c r="E61" s="20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4"/>
        <v>0</v>
      </c>
      <c r="P61" s="26">
        <f t="shared" si="15"/>
        <v>0</v>
      </c>
      <c r="Q61" s="147">
        <f t="shared" si="16"/>
        <v>0</v>
      </c>
      <c r="R61" s="19"/>
      <c r="S61" s="28">
        <v>2161</v>
      </c>
      <c r="T61" s="29" t="s">
        <v>66</v>
      </c>
      <c r="U61" s="30">
        <f t="shared" si="7"/>
        <v>0</v>
      </c>
      <c r="V61" s="31"/>
      <c r="W61" s="32">
        <f t="shared" si="8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52"/>
      <c r="B62" s="152" t="str">
        <f t="shared" si="13"/>
        <v>NO</v>
      </c>
      <c r="C62" s="142"/>
      <c r="D62" s="21"/>
      <c r="E62" s="20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4"/>
        <v>0</v>
      </c>
      <c r="P62" s="26">
        <f t="shared" si="15"/>
        <v>0</v>
      </c>
      <c r="Q62" s="147">
        <f t="shared" si="16"/>
        <v>0</v>
      </c>
      <c r="R62" s="19"/>
      <c r="S62" s="28">
        <v>1216</v>
      </c>
      <c r="T62" s="145" t="s">
        <v>108</v>
      </c>
      <c r="U62" s="30">
        <f t="shared" si="7"/>
        <v>0</v>
      </c>
      <c r="V62" s="31"/>
      <c r="W62" s="32">
        <f t="shared" si="8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52"/>
      <c r="B63" s="152" t="str">
        <f t="shared" si="13"/>
        <v>NO</v>
      </c>
      <c r="C63" s="20"/>
      <c r="D63" s="21"/>
      <c r="E63" s="20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4"/>
        <v>0</v>
      </c>
      <c r="P63" s="26">
        <f t="shared" si="15"/>
        <v>0</v>
      </c>
      <c r="Q63" s="147">
        <f t="shared" si="16"/>
        <v>0</v>
      </c>
      <c r="R63" s="19"/>
      <c r="S63" s="28">
        <v>2612</v>
      </c>
      <c r="T63" s="29" t="s">
        <v>227</v>
      </c>
      <c r="U63" s="30">
        <f t="shared" si="7"/>
        <v>321</v>
      </c>
      <c r="V63" s="31"/>
      <c r="W63" s="32">
        <f t="shared" si="8"/>
        <v>321</v>
      </c>
      <c r="X63" s="6"/>
      <c r="Y63" s="6"/>
      <c r="Z63" s="6"/>
      <c r="AA63" s="6"/>
      <c r="AB63" s="6"/>
    </row>
    <row r="64" spans="1:28" ht="29.1" customHeight="1" thickBot="1" x14ac:dyDescent="0.4">
      <c r="A64" s="152"/>
      <c r="B64" s="152" t="str">
        <f t="shared" si="13"/>
        <v>NO</v>
      </c>
      <c r="C64" s="20"/>
      <c r="D64" s="21"/>
      <c r="E64" s="20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4"/>
        <v>0</v>
      </c>
      <c r="P64" s="26">
        <f t="shared" si="15"/>
        <v>0</v>
      </c>
      <c r="Q64" s="147">
        <f t="shared" si="16"/>
        <v>0</v>
      </c>
      <c r="R64" s="19"/>
      <c r="S64" s="28">
        <v>1896</v>
      </c>
      <c r="T64" s="29" t="s">
        <v>116</v>
      </c>
      <c r="U64" s="30">
        <f t="shared" si="7"/>
        <v>0</v>
      </c>
      <c r="V64" s="31"/>
      <c r="W64" s="32">
        <f t="shared" si="8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52"/>
      <c r="B65" s="152" t="str">
        <f t="shared" si="13"/>
        <v>NO</v>
      </c>
      <c r="C65" s="20"/>
      <c r="D65" s="21"/>
      <c r="E65" s="20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4"/>
        <v>0</v>
      </c>
      <c r="P65" s="26">
        <f t="shared" si="15"/>
        <v>0</v>
      </c>
      <c r="Q65" s="147">
        <f t="shared" si="16"/>
        <v>0</v>
      </c>
      <c r="R65" s="19"/>
      <c r="S65" s="6"/>
      <c r="T65" s="6"/>
      <c r="U65" s="39">
        <f>SUM(U3:U64)</f>
        <v>1626</v>
      </c>
      <c r="V65" s="6"/>
      <c r="W65" s="41">
        <f>SUM(W3:W64)</f>
        <v>1651</v>
      </c>
      <c r="X65" s="6"/>
      <c r="Y65" s="6"/>
      <c r="Z65" s="6"/>
      <c r="AA65" s="6"/>
      <c r="AB65" s="6"/>
    </row>
    <row r="66" spans="1:28" ht="29.1" customHeight="1" thickBot="1" x14ac:dyDescent="0.4">
      <c r="A66" s="152"/>
      <c r="B66" s="152" t="str">
        <f t="shared" si="13"/>
        <v>NO</v>
      </c>
      <c r="C66" s="20"/>
      <c r="D66" s="21"/>
      <c r="E66" s="20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4"/>
        <v>0</v>
      </c>
      <c r="P66" s="26">
        <f t="shared" si="15"/>
        <v>0</v>
      </c>
      <c r="Q66" s="147">
        <f t="shared" si="16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52"/>
      <c r="B67" s="152" t="str">
        <f t="shared" ref="B67:B77" si="17">IF(P67&lt;2,"NO","SI")</f>
        <v>NO</v>
      </c>
      <c r="C67" s="20"/>
      <c r="D67" s="21"/>
      <c r="E67" s="62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72" si="18">IF(P67=9,SUM(F67:N67)-SMALL(F67:N67,1)-SMALL(F67:N67,2),IF(P67=8,SUM(F67:N67)-SMALL(F67:N67,1),SUM(F67:N67)))</f>
        <v>0</v>
      </c>
      <c r="P67" s="26">
        <f t="shared" ref="P67:P77" si="19">COUNTA(F67:N67)</f>
        <v>0</v>
      </c>
      <c r="Q67" s="147">
        <f t="shared" ref="Q67:Q77" si="20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52"/>
      <c r="B68" s="152" t="str">
        <f t="shared" si="17"/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8"/>
        <v>0</v>
      </c>
      <c r="P68" s="26">
        <f t="shared" si="19"/>
        <v>0</v>
      </c>
      <c r="Q68" s="147">
        <f t="shared" si="20"/>
        <v>0</v>
      </c>
      <c r="R68" s="19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52"/>
      <c r="B69" s="152" t="str">
        <f t="shared" si="17"/>
        <v>NO</v>
      </c>
      <c r="C69" s="20"/>
      <c r="D69" s="21"/>
      <c r="E69" s="62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8"/>
        <v>0</v>
      </c>
      <c r="P69" s="26">
        <f t="shared" si="19"/>
        <v>0</v>
      </c>
      <c r="Q69" s="147">
        <f t="shared" si="20"/>
        <v>0</v>
      </c>
      <c r="R69" s="19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52"/>
      <c r="B70" s="152" t="str">
        <f t="shared" si="17"/>
        <v>NO</v>
      </c>
      <c r="C70" s="20"/>
      <c r="D70" s="21"/>
      <c r="E70" s="62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8"/>
        <v>0</v>
      </c>
      <c r="P70" s="26">
        <f t="shared" si="19"/>
        <v>0</v>
      </c>
      <c r="Q70" s="147">
        <f t="shared" si="20"/>
        <v>0</v>
      </c>
      <c r="R70" s="19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52"/>
      <c r="B71" s="152" t="str">
        <f t="shared" si="17"/>
        <v>NO</v>
      </c>
      <c r="C71" s="20"/>
      <c r="D71" s="21"/>
      <c r="E71" s="62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8"/>
        <v>0</v>
      </c>
      <c r="P71" s="26">
        <f t="shared" si="19"/>
        <v>0</v>
      </c>
      <c r="Q71" s="147">
        <f t="shared" si="20"/>
        <v>0</v>
      </c>
      <c r="R71" s="19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52"/>
      <c r="B72" s="152" t="str">
        <f t="shared" si="17"/>
        <v>NO</v>
      </c>
      <c r="C72" s="20"/>
      <c r="D72" s="21"/>
      <c r="E72" s="62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8"/>
        <v>0</v>
      </c>
      <c r="P72" s="26">
        <f t="shared" si="19"/>
        <v>0</v>
      </c>
      <c r="Q72" s="147">
        <f t="shared" si="20"/>
        <v>0</v>
      </c>
      <c r="R72" s="19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52"/>
      <c r="B73" s="152" t="str">
        <f t="shared" si="17"/>
        <v>NO</v>
      </c>
      <c r="C73" s="20"/>
      <c r="D73" s="21"/>
      <c r="E73" s="20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ref="O73:O77" si="21">IF(P73=9,SUM(F73:N73)-SMALL(F73:N73,1)-SMALL(F73:N73,2),IF(P73=8,SUM(F73:N73)-SMALL(F73:N73,1),SUM(F73:N73)))</f>
        <v>0</v>
      </c>
      <c r="P73" s="26">
        <f t="shared" si="19"/>
        <v>0</v>
      </c>
      <c r="Q73" s="147">
        <f t="shared" si="20"/>
        <v>0</v>
      </c>
      <c r="R73" s="19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52"/>
      <c r="B74" s="152" t="str">
        <f t="shared" si="17"/>
        <v>NO</v>
      </c>
      <c r="C74" s="20"/>
      <c r="D74" s="21"/>
      <c r="E74" s="20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21"/>
        <v>0</v>
      </c>
      <c r="P74" s="26">
        <f t="shared" si="19"/>
        <v>0</v>
      </c>
      <c r="Q74" s="147">
        <f t="shared" si="20"/>
        <v>0</v>
      </c>
      <c r="R74" s="19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52"/>
      <c r="B75" s="152" t="str">
        <f t="shared" si="17"/>
        <v>NO</v>
      </c>
      <c r="C75" s="2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21"/>
        <v>0</v>
      </c>
      <c r="P75" s="26">
        <f t="shared" si="19"/>
        <v>0</v>
      </c>
      <c r="Q75" s="147">
        <f t="shared" si="20"/>
        <v>0</v>
      </c>
      <c r="R75" s="19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52"/>
      <c r="B76" s="152" t="str">
        <f t="shared" si="17"/>
        <v>NO</v>
      </c>
      <c r="C76" s="20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21"/>
        <v>0</v>
      </c>
      <c r="P76" s="26">
        <f t="shared" si="19"/>
        <v>0</v>
      </c>
      <c r="Q76" s="147">
        <f t="shared" si="20"/>
        <v>0</v>
      </c>
      <c r="R76" s="19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52"/>
      <c r="B77" s="152" t="str">
        <f t="shared" si="17"/>
        <v>NO</v>
      </c>
      <c r="C77" s="20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21"/>
        <v>0</v>
      </c>
      <c r="P77" s="26">
        <f t="shared" si="19"/>
        <v>0</v>
      </c>
      <c r="Q77" s="147">
        <f t="shared" si="20"/>
        <v>0</v>
      </c>
      <c r="R77" s="19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42"/>
      <c r="B78" s="42">
        <f>COUNTIF(B3:B77,"SI")</f>
        <v>26</v>
      </c>
      <c r="C78" s="42">
        <f>COUNTA(C3:C77)</f>
        <v>26</v>
      </c>
      <c r="D78" s="42"/>
      <c r="E78" s="42"/>
      <c r="F78" s="42">
        <f t="shared" ref="F78:H78" si="22">COUNTA(F3:F77)</f>
        <v>21</v>
      </c>
      <c r="G78" s="42">
        <f t="shared" si="22"/>
        <v>22</v>
      </c>
      <c r="H78" s="42">
        <f t="shared" si="22"/>
        <v>21</v>
      </c>
      <c r="I78" s="42">
        <f t="shared" ref="I78:N78" si="23">COUNTA(I3:I77)</f>
        <v>0</v>
      </c>
      <c r="J78" s="42">
        <f t="shared" si="23"/>
        <v>0</v>
      </c>
      <c r="K78" s="42">
        <f t="shared" si="23"/>
        <v>0</v>
      </c>
      <c r="L78" s="42">
        <f t="shared" si="23"/>
        <v>0</v>
      </c>
      <c r="M78" s="42">
        <f t="shared" si="23"/>
        <v>0</v>
      </c>
      <c r="N78" s="42">
        <f t="shared" si="23"/>
        <v>0</v>
      </c>
      <c r="O78" s="74">
        <f>SUM(O3:O77)</f>
        <v>1691</v>
      </c>
      <c r="P78" s="75"/>
      <c r="Q78" s="76">
        <f>SUM(Q3:Q77)</f>
        <v>1626</v>
      </c>
      <c r="R78" s="19"/>
      <c r="U78" s="6"/>
      <c r="V78" s="6"/>
      <c r="W78" s="6"/>
      <c r="X78" s="6"/>
      <c r="Y78" s="6"/>
      <c r="Z78" s="6"/>
      <c r="AA78" s="6"/>
      <c r="AB78" s="6"/>
    </row>
    <row r="79" spans="1:28" ht="28.5" customHeight="1" x14ac:dyDescent="0.35">
      <c r="A79" s="66"/>
      <c r="B79" s="66"/>
      <c r="C79" s="66"/>
      <c r="D79" s="66"/>
      <c r="E79" s="66"/>
      <c r="F79" s="67"/>
      <c r="G79" s="67"/>
      <c r="H79" s="66"/>
      <c r="I79" s="66"/>
      <c r="J79" s="66"/>
      <c r="K79" s="66"/>
      <c r="L79" s="66"/>
      <c r="M79" s="66"/>
      <c r="N79" s="66"/>
      <c r="O79" s="77"/>
      <c r="P79" s="66"/>
      <c r="Q79" s="78"/>
      <c r="R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188"/>
      <c r="B82" s="6"/>
      <c r="C82" s="70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2"/>
      <c r="P82" s="6"/>
      <c r="Q82" s="6"/>
      <c r="R82" s="6"/>
      <c r="U82" s="6"/>
      <c r="V82" s="6"/>
      <c r="W82" s="6"/>
      <c r="X82" s="6"/>
      <c r="Y82" s="6"/>
      <c r="Z82" s="6"/>
      <c r="AA82" s="6"/>
      <c r="AB82" s="6"/>
    </row>
    <row r="83" spans="1:28" ht="18.600000000000001" customHeight="1" x14ac:dyDescent="0.2">
      <c r="U83" s="6"/>
      <c r="V83" s="6"/>
      <c r="W83" s="6"/>
    </row>
  </sheetData>
  <sortState xmlns:xlrd2="http://schemas.microsoft.com/office/spreadsheetml/2017/richdata2" ref="A3:Q28">
    <sortCondition descending="1" ref="O3:O28"/>
  </sortState>
  <mergeCells count="1">
    <mergeCell ref="B1:G1"/>
  </mergeCells>
  <conditionalFormatting sqref="A3:A27">
    <cfRule type="containsText" dxfId="21" priority="3" stopIfTrue="1" operator="containsText" text="SI">
      <formula>NOT(ISERROR(SEARCH("SI",A3)))</formula>
    </cfRule>
    <cfRule type="containsText" dxfId="20" priority="4" stopIfTrue="1" operator="containsText" text="NO">
      <formula>NOT(ISERROR(SEARCH("NO",A3)))</formula>
    </cfRule>
  </conditionalFormatting>
  <conditionalFormatting sqref="B3:B44 A28:B77">
    <cfRule type="containsText" dxfId="19" priority="5" stopIfTrue="1" operator="containsText" text="SI">
      <formula>NOT(ISERROR(SEARCH("SI",A3)))</formula>
    </cfRule>
    <cfRule type="containsText" dxfId="18" priority="6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Z79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E20" sqref="E20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5.140625" style="1" bestFit="1" customWidth="1"/>
    <col min="4" max="4" width="12.42578125" style="271" customWidth="1"/>
    <col min="5" max="5" width="72.28515625" style="1" bestFit="1" customWidth="1"/>
    <col min="6" max="7" width="23.42578125" style="1" customWidth="1"/>
    <col min="8" max="8" width="23.140625" style="1" customWidth="1"/>
    <col min="9" max="12" width="23" style="1" customWidth="1"/>
    <col min="13" max="14" width="23.1406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" style="1" customWidth="1"/>
    <col min="24" max="25" width="11.42578125" style="1" customWidth="1"/>
    <col min="26" max="26" width="39.140625" style="1" customWidth="1"/>
    <col min="27" max="27" width="11.42578125" style="1" customWidth="1"/>
    <col min="28" max="28" width="65.42578125" style="1" customWidth="1"/>
    <col min="29" max="260" width="11.42578125" style="1" customWidth="1"/>
  </cols>
  <sheetData>
    <row r="1" spans="1:28" ht="28.5" customHeight="1" thickBot="1" x14ac:dyDescent="0.45">
      <c r="A1"/>
      <c r="B1" s="255" t="s">
        <v>77</v>
      </c>
      <c r="C1" s="256"/>
      <c r="D1" s="256"/>
      <c r="E1" s="256"/>
      <c r="F1" s="256"/>
      <c r="G1" s="257"/>
      <c r="H1" s="57"/>
      <c r="I1" s="58"/>
      <c r="J1" s="58"/>
      <c r="K1" s="58"/>
      <c r="L1" s="58"/>
      <c r="M1" s="58"/>
      <c r="N1" s="58"/>
      <c r="O1" s="5"/>
      <c r="P1" s="5"/>
      <c r="Q1" s="59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60" t="s">
        <v>183</v>
      </c>
      <c r="B2" s="8" t="s">
        <v>69</v>
      </c>
      <c r="C2" s="160" t="s">
        <v>1</v>
      </c>
      <c r="D2" s="262" t="s">
        <v>70</v>
      </c>
      <c r="E2" s="160" t="s">
        <v>3</v>
      </c>
      <c r="F2" s="9" t="s">
        <v>290</v>
      </c>
      <c r="G2" s="9" t="s">
        <v>788</v>
      </c>
      <c r="H2" s="9" t="s">
        <v>860</v>
      </c>
      <c r="I2" s="9" t="s">
        <v>222</v>
      </c>
      <c r="J2" s="9" t="s">
        <v>223</v>
      </c>
      <c r="K2" s="9" t="s">
        <v>224</v>
      </c>
      <c r="L2" s="9" t="s">
        <v>225</v>
      </c>
      <c r="M2" s="9" t="s">
        <v>226</v>
      </c>
      <c r="N2" s="10" t="s">
        <v>159</v>
      </c>
      <c r="O2" s="11" t="s">
        <v>4</v>
      </c>
      <c r="P2" s="12" t="s">
        <v>5</v>
      </c>
      <c r="Q2" s="12" t="s">
        <v>6</v>
      </c>
      <c r="R2" s="73"/>
      <c r="S2" s="14" t="s">
        <v>7</v>
      </c>
      <c r="T2" s="15" t="s">
        <v>3</v>
      </c>
      <c r="U2" s="16" t="s">
        <v>8</v>
      </c>
      <c r="V2" s="79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52" t="s">
        <v>350</v>
      </c>
      <c r="B3" s="152" t="s">
        <v>146</v>
      </c>
      <c r="C3" s="175" t="s">
        <v>375</v>
      </c>
      <c r="D3" s="254">
        <v>2144</v>
      </c>
      <c r="E3" s="175" t="s">
        <v>144</v>
      </c>
      <c r="F3" s="153">
        <v>100</v>
      </c>
      <c r="G3" s="162">
        <v>100</v>
      </c>
      <c r="H3" s="165">
        <v>100</v>
      </c>
      <c r="I3" s="165"/>
      <c r="J3" s="23"/>
      <c r="K3" s="165"/>
      <c r="L3" s="23"/>
      <c r="M3" s="165"/>
      <c r="N3" s="24"/>
      <c r="O3" s="159">
        <f>IF(P3=9,SUM(F3:N3)-SMALL(F3:N3,1),IF(P3=8,SUM(F3:N3),SUM(F3:N3)))</f>
        <v>300</v>
      </c>
      <c r="P3" s="26">
        <f>COUNTA(F3:N3)</f>
        <v>3</v>
      </c>
      <c r="Q3" s="147">
        <f>SUM(F3:N3)</f>
        <v>300</v>
      </c>
      <c r="R3" s="27"/>
      <c r="S3" s="28">
        <v>1213</v>
      </c>
      <c r="T3" s="29" t="s">
        <v>114</v>
      </c>
      <c r="U3" s="30">
        <f>SUMIF($D$3:$D$69,S3,$Q$3:$Q$69)</f>
        <v>77</v>
      </c>
      <c r="V3" s="31"/>
      <c r="W3" s="32">
        <f>SUMIF($D$3:$D$69,S3,$O$3:$O$69)</f>
        <v>77</v>
      </c>
      <c r="X3" s="19"/>
      <c r="Y3" s="33"/>
      <c r="Z3" s="33"/>
      <c r="AA3" s="33"/>
      <c r="AB3" s="33"/>
    </row>
    <row r="4" spans="1:28" ht="28.5" customHeight="1" thickBot="1" x14ac:dyDescent="0.4">
      <c r="A4" s="152" t="s">
        <v>351</v>
      </c>
      <c r="B4" s="152" t="s">
        <v>146</v>
      </c>
      <c r="C4" s="175" t="s">
        <v>376</v>
      </c>
      <c r="D4" s="254">
        <v>10</v>
      </c>
      <c r="E4" s="175" t="s">
        <v>289</v>
      </c>
      <c r="F4" s="162">
        <v>90</v>
      </c>
      <c r="G4" s="162">
        <v>90</v>
      </c>
      <c r="H4" s="165">
        <v>90</v>
      </c>
      <c r="I4" s="165"/>
      <c r="J4" s="23"/>
      <c r="K4" s="165"/>
      <c r="L4" s="165"/>
      <c r="M4" s="165"/>
      <c r="N4" s="202"/>
      <c r="O4" s="159">
        <f>IF(P4=9,SUM(F4:N4)-SMALL(F4:N4,1),IF(P4=8,SUM(F4:N4),SUM(F4:N4)))</f>
        <v>270</v>
      </c>
      <c r="P4" s="26">
        <f>COUNTA(F4:N4)</f>
        <v>3</v>
      </c>
      <c r="Q4" s="147">
        <f>SUM(F4:N4)</f>
        <v>270</v>
      </c>
      <c r="R4" s="27"/>
      <c r="S4" s="28">
        <v>2310</v>
      </c>
      <c r="T4" s="29" t="s">
        <v>140</v>
      </c>
      <c r="U4" s="30">
        <f>SUMIF($D$3:$D$69,S4,$Q$3:$Q$69)</f>
        <v>0</v>
      </c>
      <c r="V4" s="31"/>
      <c r="W4" s="32">
        <f>SUMIF($D$3:$D$69,S4,$O$3:$O$69)</f>
        <v>5</v>
      </c>
      <c r="X4" s="19"/>
      <c r="Y4" s="33"/>
      <c r="Z4" s="33"/>
      <c r="AA4" s="33"/>
      <c r="AB4" s="33"/>
    </row>
    <row r="5" spans="1:28" ht="29.1" customHeight="1" thickBot="1" x14ac:dyDescent="0.4">
      <c r="A5" s="152" t="s">
        <v>354</v>
      </c>
      <c r="B5" s="152" t="s">
        <v>146</v>
      </c>
      <c r="C5" s="175" t="s">
        <v>379</v>
      </c>
      <c r="D5" s="254">
        <v>2072</v>
      </c>
      <c r="E5" s="175" t="s">
        <v>284</v>
      </c>
      <c r="F5" s="162">
        <v>50</v>
      </c>
      <c r="G5" s="162">
        <v>12</v>
      </c>
      <c r="H5" s="165">
        <v>80</v>
      </c>
      <c r="I5" s="165"/>
      <c r="J5" s="23"/>
      <c r="K5" s="165"/>
      <c r="L5" s="165"/>
      <c r="M5" s="165"/>
      <c r="N5" s="202"/>
      <c r="O5" s="159">
        <f>IF(P5=9,SUM(F5:N5)-SMALL(F5:N5,1),IF(P5=8,SUM(F5:N5),SUM(F5:N5)))</f>
        <v>142</v>
      </c>
      <c r="P5" s="26">
        <f>COUNTA(F5:N5)</f>
        <v>3</v>
      </c>
      <c r="Q5" s="147">
        <f>SUM(F5:N5)</f>
        <v>142</v>
      </c>
      <c r="R5" s="27"/>
      <c r="S5" s="28">
        <v>2232</v>
      </c>
      <c r="T5" s="29" t="s">
        <v>119</v>
      </c>
      <c r="U5" s="30">
        <f>SUMIF($D$3:$D$69,S5,$Q$3:$Q$69)</f>
        <v>0</v>
      </c>
      <c r="V5" s="31"/>
      <c r="W5" s="32">
        <f>SUMIF($D$3:$D$69,S5,$O$3:$O$69)</f>
        <v>0</v>
      </c>
      <c r="X5" s="19"/>
      <c r="Y5" s="33"/>
      <c r="Z5" s="33"/>
      <c r="AA5" s="33"/>
      <c r="AB5" s="33"/>
    </row>
    <row r="6" spans="1:28" ht="29.1" customHeight="1" thickBot="1" x14ac:dyDescent="0.4">
      <c r="A6" s="152" t="s">
        <v>352</v>
      </c>
      <c r="B6" s="152" t="s">
        <v>146</v>
      </c>
      <c r="C6" s="175" t="s">
        <v>377</v>
      </c>
      <c r="D6" s="254">
        <v>2186</v>
      </c>
      <c r="E6" s="175" t="s">
        <v>175</v>
      </c>
      <c r="F6" s="162">
        <v>80</v>
      </c>
      <c r="G6" s="162">
        <v>30</v>
      </c>
      <c r="H6" s="165">
        <v>30</v>
      </c>
      <c r="I6" s="165"/>
      <c r="J6" s="23"/>
      <c r="K6" s="165"/>
      <c r="L6" s="165"/>
      <c r="M6" s="165"/>
      <c r="N6" s="202"/>
      <c r="O6" s="159">
        <f>IF(P6=9,SUM(F6:N6)-SMALL(F6:N6,1),IF(P6=8,SUM(F6:N6),SUM(F6:N6)))</f>
        <v>140</v>
      </c>
      <c r="P6" s="26">
        <f>COUNTA(F6:N6)</f>
        <v>3</v>
      </c>
      <c r="Q6" s="147">
        <f>SUM(F6:N6)</f>
        <v>140</v>
      </c>
      <c r="R6" s="27"/>
      <c r="S6" s="28">
        <v>1180</v>
      </c>
      <c r="T6" s="29" t="s">
        <v>14</v>
      </c>
      <c r="U6" s="30">
        <f>SUMIF($D$3:$D$69,S6,$Q$3:$Q$69)</f>
        <v>148</v>
      </c>
      <c r="V6" s="31"/>
      <c r="W6" s="32">
        <f>SUMIF($D$3:$D$69,S6,$O$3:$O$69)</f>
        <v>148</v>
      </c>
      <c r="X6" s="19"/>
      <c r="Y6" s="33"/>
      <c r="Z6" s="33"/>
      <c r="AA6" s="33"/>
      <c r="AB6" s="33"/>
    </row>
    <row r="7" spans="1:28" ht="29.1" customHeight="1" thickBot="1" x14ac:dyDescent="0.4">
      <c r="A7" s="152" t="s">
        <v>360</v>
      </c>
      <c r="B7" s="152" t="s">
        <v>146</v>
      </c>
      <c r="C7" s="175" t="s">
        <v>385</v>
      </c>
      <c r="D7" s="254">
        <v>2144</v>
      </c>
      <c r="E7" s="175" t="s">
        <v>144</v>
      </c>
      <c r="F7" s="153">
        <v>9</v>
      </c>
      <c r="G7" s="162">
        <v>80</v>
      </c>
      <c r="H7" s="165">
        <v>40</v>
      </c>
      <c r="I7" s="165"/>
      <c r="J7" s="23"/>
      <c r="K7" s="165"/>
      <c r="L7" s="23"/>
      <c r="M7" s="165"/>
      <c r="N7" s="24"/>
      <c r="O7" s="159">
        <f>IF(P7=9,SUM(F7:N7)-SMALL(F7:N7,1),IF(P7=8,SUM(F7:N7),SUM(F7:N7)))</f>
        <v>129</v>
      </c>
      <c r="P7" s="26">
        <f>COUNTA(F7:N7)</f>
        <v>3</v>
      </c>
      <c r="Q7" s="147">
        <f>SUM(F7:N7)</f>
        <v>129</v>
      </c>
      <c r="R7" s="27"/>
      <c r="S7" s="28">
        <v>1115</v>
      </c>
      <c r="T7" s="29" t="s">
        <v>15</v>
      </c>
      <c r="U7" s="30">
        <f>SUMIF($D$3:$D$69,S7,$Q$3:$Q$69)</f>
        <v>0</v>
      </c>
      <c r="V7" s="31"/>
      <c r="W7" s="32">
        <f>SUMIF($D$3:$D$69,S7,$O$3:$O$69)</f>
        <v>0</v>
      </c>
      <c r="X7" s="19"/>
      <c r="Y7" s="33"/>
      <c r="Z7" s="33"/>
      <c r="AA7" s="33"/>
      <c r="AB7" s="33"/>
    </row>
    <row r="8" spans="1:28" ht="29.1" customHeight="1" thickBot="1" x14ac:dyDescent="0.4">
      <c r="A8" s="152" t="s">
        <v>355</v>
      </c>
      <c r="B8" s="152" t="s">
        <v>146</v>
      </c>
      <c r="C8" s="175" t="s">
        <v>380</v>
      </c>
      <c r="D8" s="254">
        <v>2072</v>
      </c>
      <c r="E8" s="175" t="s">
        <v>284</v>
      </c>
      <c r="F8" s="153">
        <v>40</v>
      </c>
      <c r="G8" s="162"/>
      <c r="H8" s="165">
        <v>60</v>
      </c>
      <c r="I8" s="165"/>
      <c r="J8" s="23"/>
      <c r="K8" s="165"/>
      <c r="L8" s="23"/>
      <c r="M8" s="165"/>
      <c r="N8" s="24"/>
      <c r="O8" s="159">
        <f>IF(P8=9,SUM(F8:N8)-SMALL(F8:N8,1),IF(P8=8,SUM(F8:N8),SUM(F8:N8)))</f>
        <v>100</v>
      </c>
      <c r="P8" s="26">
        <f>COUNTA(F8:N8)</f>
        <v>2</v>
      </c>
      <c r="Q8" s="147">
        <f t="shared" ref="Q8:Q11" si="0">SUM(F8:N8)</f>
        <v>100</v>
      </c>
      <c r="R8" s="27"/>
      <c r="S8" s="28">
        <v>10</v>
      </c>
      <c r="T8" s="29" t="s">
        <v>16</v>
      </c>
      <c r="U8" s="30">
        <f>SUMIF($D$3:$D$69,S8,$Q$3:$Q$69)</f>
        <v>290</v>
      </c>
      <c r="V8" s="31"/>
      <c r="W8" s="32">
        <f>SUMIF($D$3:$D$69,S8,$O$3:$O$69)</f>
        <v>290</v>
      </c>
      <c r="X8" s="19"/>
      <c r="Y8" s="33"/>
      <c r="Z8" s="33"/>
      <c r="AA8" s="33"/>
      <c r="AB8" s="33"/>
    </row>
    <row r="9" spans="1:28" ht="29.1" customHeight="1" thickBot="1" x14ac:dyDescent="0.4">
      <c r="A9" s="152" t="s">
        <v>356</v>
      </c>
      <c r="B9" s="152" t="s">
        <v>146</v>
      </c>
      <c r="C9" s="175" t="s">
        <v>381</v>
      </c>
      <c r="D9" s="254">
        <v>1180</v>
      </c>
      <c r="E9" s="175" t="s">
        <v>286</v>
      </c>
      <c r="F9" s="153">
        <v>30</v>
      </c>
      <c r="G9" s="162"/>
      <c r="H9" s="165">
        <v>50</v>
      </c>
      <c r="I9" s="165"/>
      <c r="J9" s="23"/>
      <c r="K9" s="165"/>
      <c r="L9" s="23"/>
      <c r="M9" s="165"/>
      <c r="N9" s="24"/>
      <c r="O9" s="159">
        <f>IF(P9=9,SUM(F9:N9)-SMALL(F9:N9,1),IF(P9=8,SUM(F9:N9),SUM(F9:N9)))</f>
        <v>80</v>
      </c>
      <c r="P9" s="26">
        <f>COUNTA(F9:N9)</f>
        <v>2</v>
      </c>
      <c r="Q9" s="147">
        <f t="shared" si="0"/>
        <v>80</v>
      </c>
      <c r="R9" s="27"/>
      <c r="S9" s="28">
        <v>1589</v>
      </c>
      <c r="T9" s="29" t="s">
        <v>18</v>
      </c>
      <c r="U9" s="30">
        <f>SUMIF($D$3:$D$69,S9,$Q$3:$Q$69)</f>
        <v>86</v>
      </c>
      <c r="V9" s="31"/>
      <c r="W9" s="32">
        <f>SUMIF($D$3:$D$69,S9,$O$3:$O$69)</f>
        <v>86</v>
      </c>
      <c r="X9" s="19"/>
      <c r="Y9" s="33"/>
      <c r="Z9" s="33"/>
      <c r="AA9" s="33"/>
      <c r="AB9" s="33"/>
    </row>
    <row r="10" spans="1:28" ht="29.1" customHeight="1" thickBot="1" x14ac:dyDescent="0.4">
      <c r="A10" s="152" t="s">
        <v>362</v>
      </c>
      <c r="B10" s="152" t="s">
        <v>146</v>
      </c>
      <c r="C10" s="175" t="s">
        <v>387</v>
      </c>
      <c r="D10" s="254">
        <v>1213</v>
      </c>
      <c r="E10" s="175" t="s">
        <v>114</v>
      </c>
      <c r="F10" s="153">
        <v>7</v>
      </c>
      <c r="G10" s="162">
        <v>50</v>
      </c>
      <c r="H10" s="165">
        <v>20</v>
      </c>
      <c r="I10" s="165"/>
      <c r="J10" s="23"/>
      <c r="K10" s="165"/>
      <c r="L10" s="23"/>
      <c r="M10" s="165"/>
      <c r="N10" s="24"/>
      <c r="O10" s="159">
        <f>IF(P10=9,SUM(F10:N10)-SMALL(F10:N10,1),IF(P10=8,SUM(F10:N10),SUM(F10:N10)))</f>
        <v>77</v>
      </c>
      <c r="P10" s="26">
        <f>COUNTA(F10:N10)</f>
        <v>3</v>
      </c>
      <c r="Q10" s="147">
        <f t="shared" si="0"/>
        <v>77</v>
      </c>
      <c r="R10" s="27"/>
      <c r="S10" s="28">
        <v>2074</v>
      </c>
      <c r="T10" s="29" t="s">
        <v>160</v>
      </c>
      <c r="U10" s="30">
        <f>SUMIF($D$3:$D$69,S10,$Q$3:$Q$69)</f>
        <v>0</v>
      </c>
      <c r="V10" s="31"/>
      <c r="W10" s="32">
        <f>SUMIF($D$3:$D$69,S10,$O$3:$O$69)</f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52" t="s">
        <v>359</v>
      </c>
      <c r="B11" s="152" t="s">
        <v>146</v>
      </c>
      <c r="C11" s="175" t="s">
        <v>384</v>
      </c>
      <c r="D11" s="254">
        <v>1773</v>
      </c>
      <c r="E11" s="175" t="s">
        <v>71</v>
      </c>
      <c r="F11" s="153">
        <v>12</v>
      </c>
      <c r="G11" s="162">
        <v>40</v>
      </c>
      <c r="H11" s="165">
        <v>15</v>
      </c>
      <c r="I11" s="165"/>
      <c r="J11" s="23"/>
      <c r="K11" s="165"/>
      <c r="L11" s="23"/>
      <c r="M11" s="165"/>
      <c r="N11" s="24"/>
      <c r="O11" s="159">
        <f>IF(P11=9,SUM(F11:N11)-SMALL(F11:N11,1),IF(P11=8,SUM(F11:N11),SUM(F11:N11)))</f>
        <v>67</v>
      </c>
      <c r="P11" s="26">
        <f>COUNTA(F11:N11)</f>
        <v>3</v>
      </c>
      <c r="Q11" s="147">
        <f t="shared" si="0"/>
        <v>67</v>
      </c>
      <c r="R11" s="27"/>
      <c r="S11" s="28">
        <v>1590</v>
      </c>
      <c r="T11" s="29" t="s">
        <v>21</v>
      </c>
      <c r="U11" s="30">
        <f>SUMIF($D$3:$D$69,S11,$Q$3:$Q$69)</f>
        <v>0</v>
      </c>
      <c r="V11" s="31"/>
      <c r="W11" s="32">
        <f>SUMIF($D$3:$D$69,S11,$O$3:$O$69)</f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52" t="s">
        <v>353</v>
      </c>
      <c r="B12" s="152" t="s">
        <v>146</v>
      </c>
      <c r="C12" s="175" t="s">
        <v>378</v>
      </c>
      <c r="D12" s="254">
        <v>1773</v>
      </c>
      <c r="E12" s="175" t="s">
        <v>71</v>
      </c>
      <c r="F12" s="153">
        <v>60</v>
      </c>
      <c r="G12" s="162"/>
      <c r="H12" s="165"/>
      <c r="I12" s="165"/>
      <c r="J12" s="23"/>
      <c r="K12" s="165"/>
      <c r="L12" s="23"/>
      <c r="M12" s="165"/>
      <c r="N12" s="24"/>
      <c r="O12" s="159">
        <f>IF(P12=9,SUM(F12:N12)-SMALL(F12:N12,1),IF(P12=8,SUM(F12:N12),SUM(F12:N12)))</f>
        <v>60</v>
      </c>
      <c r="P12" s="26">
        <f>COUNTA(F12:N12)</f>
        <v>1</v>
      </c>
      <c r="Q12" s="147">
        <v>0</v>
      </c>
      <c r="R12" s="27"/>
      <c r="S12" s="28">
        <v>2140</v>
      </c>
      <c r="T12" s="29" t="s">
        <v>145</v>
      </c>
      <c r="U12" s="30">
        <f>SUMIF($D$3:$D$69,S12,$Q$3:$Q$69)</f>
        <v>0</v>
      </c>
      <c r="V12" s="31"/>
      <c r="W12" s="32">
        <f>SUMIF($D$3:$D$69,S12,$O$3:$O$69)</f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52" t="s">
        <v>796</v>
      </c>
      <c r="B13" s="152" t="s">
        <v>146</v>
      </c>
      <c r="C13" s="175" t="s">
        <v>789</v>
      </c>
      <c r="D13" s="254" t="s">
        <v>124</v>
      </c>
      <c r="E13" s="175" t="s">
        <v>137</v>
      </c>
      <c r="F13" s="153"/>
      <c r="G13" s="162">
        <v>60</v>
      </c>
      <c r="H13" s="165"/>
      <c r="I13" s="165"/>
      <c r="J13" s="23"/>
      <c r="K13" s="165"/>
      <c r="L13" s="23"/>
      <c r="M13" s="165"/>
      <c r="N13" s="24"/>
      <c r="O13" s="159">
        <f>IF(P13=9,SUM(F13:N13)-SMALL(F13:N13,1),IF(P13=8,SUM(F13:N13),SUM(F13:N13)))</f>
        <v>60</v>
      </c>
      <c r="P13" s="26">
        <f>COUNTA(F13:N13)</f>
        <v>1</v>
      </c>
      <c r="Q13" s="147">
        <v>0</v>
      </c>
      <c r="R13" s="27"/>
      <c r="S13" s="28">
        <v>2319</v>
      </c>
      <c r="T13" s="29" t="s">
        <v>167</v>
      </c>
      <c r="U13" s="30">
        <f>SUMIF($D$3:$D$69,S13,$Q$3:$Q$69)</f>
        <v>0</v>
      </c>
      <c r="V13" s="31"/>
      <c r="W13" s="32">
        <f>SUMIF($D$3:$D$69,S13,$O$3:$O$69)</f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52" t="s">
        <v>357</v>
      </c>
      <c r="B14" s="152" t="s">
        <v>146</v>
      </c>
      <c r="C14" s="175" t="s">
        <v>382</v>
      </c>
      <c r="D14" s="254">
        <v>1589</v>
      </c>
      <c r="E14" s="175" t="s">
        <v>143</v>
      </c>
      <c r="F14" s="153">
        <v>20</v>
      </c>
      <c r="G14" s="162">
        <v>20</v>
      </c>
      <c r="H14" s="165">
        <v>6</v>
      </c>
      <c r="I14" s="165"/>
      <c r="J14" s="23"/>
      <c r="K14" s="165"/>
      <c r="L14" s="23"/>
      <c r="M14" s="165"/>
      <c r="N14" s="24"/>
      <c r="O14" s="159">
        <f>IF(P14=9,SUM(F14:N14)-SMALL(F14:N14,1),IF(P14=8,SUM(F14:N14),SUM(F14:N14)))</f>
        <v>46</v>
      </c>
      <c r="P14" s="26">
        <f>COUNTA(F14:N14)</f>
        <v>3</v>
      </c>
      <c r="Q14" s="147">
        <f>SUM(F14:N14)</f>
        <v>46</v>
      </c>
      <c r="R14" s="27"/>
      <c r="S14" s="28">
        <v>1843</v>
      </c>
      <c r="T14" s="29" t="s">
        <v>27</v>
      </c>
      <c r="U14" s="30">
        <f>SUMIF($D$3:$D$69,S14,$Q$3:$Q$69)</f>
        <v>0</v>
      </c>
      <c r="V14" s="31"/>
      <c r="W14" s="32">
        <f>SUMIF($D$3:$D$69,S14,$O$3:$O$69)</f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52" t="s">
        <v>358</v>
      </c>
      <c r="B15" s="152" t="s">
        <v>146</v>
      </c>
      <c r="C15" s="175" t="s">
        <v>383</v>
      </c>
      <c r="D15" s="254">
        <v>1180</v>
      </c>
      <c r="E15" s="175" t="s">
        <v>286</v>
      </c>
      <c r="F15" s="153">
        <v>15</v>
      </c>
      <c r="G15" s="162">
        <v>5</v>
      </c>
      <c r="H15" s="165">
        <v>8</v>
      </c>
      <c r="I15" s="165"/>
      <c r="J15" s="23"/>
      <c r="K15" s="165"/>
      <c r="L15" s="23"/>
      <c r="M15" s="165"/>
      <c r="N15" s="24"/>
      <c r="O15" s="159">
        <f>IF(P15=9,SUM(F15:N15)-SMALL(F15:N15,1),IF(P15=8,SUM(F15:N15),SUM(F15:N15)))</f>
        <v>28</v>
      </c>
      <c r="P15" s="26">
        <f>COUNTA(F15:N15)</f>
        <v>3</v>
      </c>
      <c r="Q15" s="147">
        <f>SUM(F15:N15)</f>
        <v>28</v>
      </c>
      <c r="R15" s="27"/>
      <c r="S15" s="28">
        <v>1317</v>
      </c>
      <c r="T15" s="29" t="s">
        <v>28</v>
      </c>
      <c r="U15" s="30">
        <f>SUMIF($D$3:$D$69,S15,$Q$3:$Q$69)</f>
        <v>0</v>
      </c>
      <c r="V15" s="31"/>
      <c r="W15" s="32">
        <f>SUMIF($D$3:$D$69,S15,$O$3:$O$69)</f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52" t="s">
        <v>361</v>
      </c>
      <c r="B16" s="152" t="s">
        <v>146</v>
      </c>
      <c r="C16" s="175" t="s">
        <v>386</v>
      </c>
      <c r="D16" s="254">
        <v>1773</v>
      </c>
      <c r="E16" s="175" t="s">
        <v>71</v>
      </c>
      <c r="F16" s="153">
        <v>8</v>
      </c>
      <c r="G16" s="162">
        <v>7</v>
      </c>
      <c r="H16" s="165">
        <v>9</v>
      </c>
      <c r="I16" s="165"/>
      <c r="J16" s="23"/>
      <c r="K16" s="165"/>
      <c r="L16" s="23"/>
      <c r="M16" s="165"/>
      <c r="N16" s="24"/>
      <c r="O16" s="159">
        <f>IF(P16=9,SUM(F16:N16)-SMALL(F16:N16,1),IF(P16=8,SUM(F16:N16),SUM(F16:N16)))</f>
        <v>24</v>
      </c>
      <c r="P16" s="26">
        <f>COUNTA(F16:N16)</f>
        <v>3</v>
      </c>
      <c r="Q16" s="147">
        <f>SUM(F16:N16)</f>
        <v>24</v>
      </c>
      <c r="R16" s="27"/>
      <c r="S16" s="28"/>
      <c r="T16" s="29"/>
      <c r="U16" s="30">
        <f>SUMIF($D$3:$D$69,S16,$Q$3:$Q$69)</f>
        <v>0</v>
      </c>
      <c r="V16" s="31"/>
      <c r="W16" s="32">
        <f>SUMIF($D$3:$D$69,S16,$O$3:$O$69)</f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52" t="s">
        <v>364</v>
      </c>
      <c r="B17" s="152" t="s">
        <v>146</v>
      </c>
      <c r="C17" s="175" t="s">
        <v>389</v>
      </c>
      <c r="D17" s="254">
        <v>2144</v>
      </c>
      <c r="E17" s="175" t="s">
        <v>144</v>
      </c>
      <c r="F17" s="153">
        <v>5</v>
      </c>
      <c r="G17" s="162">
        <v>5</v>
      </c>
      <c r="H17" s="165">
        <v>12</v>
      </c>
      <c r="I17" s="165"/>
      <c r="J17" s="23"/>
      <c r="K17" s="165"/>
      <c r="L17" s="23"/>
      <c r="M17" s="165"/>
      <c r="N17" s="24"/>
      <c r="O17" s="159">
        <f>IF(P17=9,SUM(F17:N17)-SMALL(F17:N17,1),IF(P17=8,SUM(F17:N17),SUM(F17:N17)))</f>
        <v>22</v>
      </c>
      <c r="P17" s="26">
        <f>COUNTA(F17:N17)</f>
        <v>3</v>
      </c>
      <c r="Q17" s="147">
        <f>SUM(F17:N17)</f>
        <v>22</v>
      </c>
      <c r="R17" s="27"/>
      <c r="S17" s="28">
        <v>2521</v>
      </c>
      <c r="T17" s="29" t="s">
        <v>170</v>
      </c>
      <c r="U17" s="30">
        <f>SUMIF($D$3:$D$69,S17,$Q$3:$Q$69)</f>
        <v>0</v>
      </c>
      <c r="V17" s="31"/>
      <c r="W17" s="32">
        <f>SUMIF($D$3:$D$69,S17,$O$3:$O$69)</f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52" t="s">
        <v>797</v>
      </c>
      <c r="B18" s="152" t="s">
        <v>146</v>
      </c>
      <c r="C18" s="175" t="s">
        <v>790</v>
      </c>
      <c r="D18" s="254" t="s">
        <v>126</v>
      </c>
      <c r="E18" s="175" t="s">
        <v>138</v>
      </c>
      <c r="F18" s="153"/>
      <c r="G18" s="162">
        <v>15</v>
      </c>
      <c r="H18" s="165">
        <v>5</v>
      </c>
      <c r="I18" s="165"/>
      <c r="J18" s="23"/>
      <c r="K18" s="165"/>
      <c r="L18" s="23"/>
      <c r="M18" s="165"/>
      <c r="N18" s="24"/>
      <c r="O18" s="159">
        <f>IF(P18=9,SUM(F18:N18)-SMALL(F18:N18,1),IF(P18=8,SUM(F18:N18),SUM(F18:N18)))</f>
        <v>20</v>
      </c>
      <c r="P18" s="26">
        <f>COUNTA(F18:N18)</f>
        <v>2</v>
      </c>
      <c r="Q18" s="147">
        <f>SUM(F18:N18)</f>
        <v>20</v>
      </c>
      <c r="R18" s="27"/>
      <c r="S18" s="28">
        <v>2144</v>
      </c>
      <c r="T18" s="145" t="s">
        <v>107</v>
      </c>
      <c r="U18" s="30">
        <f>SUMIF($D$3:$D$69,S18,$Q$3:$Q$69)</f>
        <v>479</v>
      </c>
      <c r="V18" s="31"/>
      <c r="W18" s="32">
        <f>SUMIF($D$3:$D$69,S18,$O$3:$O$69)</f>
        <v>479</v>
      </c>
      <c r="X18" s="19"/>
      <c r="Y18" s="33"/>
      <c r="Z18" s="33"/>
      <c r="AA18" s="33"/>
      <c r="AB18" s="33"/>
    </row>
    <row r="19" spans="1:28" ht="29.1" customHeight="1" thickBot="1" x14ac:dyDescent="0.4">
      <c r="A19" s="152" t="s">
        <v>363</v>
      </c>
      <c r="B19" s="152" t="s">
        <v>146</v>
      </c>
      <c r="C19" s="175" t="s">
        <v>388</v>
      </c>
      <c r="D19" s="254">
        <v>1172</v>
      </c>
      <c r="E19" s="175" t="s">
        <v>288</v>
      </c>
      <c r="F19" s="153">
        <v>6</v>
      </c>
      <c r="G19" s="162">
        <v>9</v>
      </c>
      <c r="H19" s="165">
        <v>5</v>
      </c>
      <c r="I19" s="165"/>
      <c r="J19" s="23"/>
      <c r="K19" s="165"/>
      <c r="L19" s="23"/>
      <c r="M19" s="165"/>
      <c r="N19" s="24"/>
      <c r="O19" s="159">
        <f>IF(P19=9,SUM(F19:N19)-SMALL(F19:N19,1),IF(P19=8,SUM(F19:N19),SUM(F19:N19)))</f>
        <v>20</v>
      </c>
      <c r="P19" s="26">
        <f>COUNTA(F19:N19)</f>
        <v>3</v>
      </c>
      <c r="Q19" s="147">
        <f>SUM(F19:N19)</f>
        <v>20</v>
      </c>
      <c r="R19" s="27"/>
      <c r="S19" s="28">
        <v>2460</v>
      </c>
      <c r="T19" s="29" t="s">
        <v>136</v>
      </c>
      <c r="U19" s="30">
        <f>SUMIF($D$3:$D$69,S19,$Q$3:$Q$69)</f>
        <v>0</v>
      </c>
      <c r="V19" s="31"/>
      <c r="W19" s="32">
        <f>SUMIF($D$3:$D$69,S19,$O$3:$O$69)</f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52" t="s">
        <v>368</v>
      </c>
      <c r="B20" s="152" t="s">
        <v>146</v>
      </c>
      <c r="C20" s="175" t="s">
        <v>393</v>
      </c>
      <c r="D20" s="254">
        <v>1589</v>
      </c>
      <c r="E20" s="175" t="s">
        <v>143</v>
      </c>
      <c r="F20" s="153">
        <v>5</v>
      </c>
      <c r="G20" s="162">
        <v>5</v>
      </c>
      <c r="H20" s="165">
        <v>5</v>
      </c>
      <c r="I20" s="165"/>
      <c r="J20" s="23"/>
      <c r="K20" s="165"/>
      <c r="L20" s="23"/>
      <c r="M20" s="165"/>
      <c r="N20" s="24"/>
      <c r="O20" s="159">
        <f>IF(P20=9,SUM(F20:N20)-SMALL(F20:N20,1),IF(P20=8,SUM(F20:N20),SUM(F20:N20)))</f>
        <v>15</v>
      </c>
      <c r="P20" s="26">
        <f>COUNTA(F20:N20)</f>
        <v>3</v>
      </c>
      <c r="Q20" s="147">
        <f>SUM(F20:N20)</f>
        <v>15</v>
      </c>
      <c r="R20" s="27"/>
      <c r="S20" s="28">
        <v>1298</v>
      </c>
      <c r="T20" s="29" t="s">
        <v>35</v>
      </c>
      <c r="U20" s="30">
        <f>SUMIF($D$3:$D$69,S20,$Q$3:$Q$69)</f>
        <v>0</v>
      </c>
      <c r="V20" s="31"/>
      <c r="W20" s="32">
        <f>SUMIF($D$3:$D$69,S20,$O$3:$O$69)</f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152" t="s">
        <v>372</v>
      </c>
      <c r="B21" s="152" t="s">
        <v>146</v>
      </c>
      <c r="C21" s="175" t="s">
        <v>397</v>
      </c>
      <c r="D21" s="254">
        <v>1773</v>
      </c>
      <c r="E21" s="175" t="s">
        <v>71</v>
      </c>
      <c r="F21" s="153">
        <v>5</v>
      </c>
      <c r="G21" s="162">
        <v>5</v>
      </c>
      <c r="H21" s="165">
        <v>5</v>
      </c>
      <c r="I21" s="165"/>
      <c r="J21" s="23"/>
      <c r="K21" s="165"/>
      <c r="L21" s="23"/>
      <c r="M21" s="165"/>
      <c r="N21" s="24"/>
      <c r="O21" s="159">
        <f>IF(P21=9,SUM(F21:N21)-SMALL(F21:N21,1),IF(P21=8,SUM(F21:N21),SUM(F21:N21)))</f>
        <v>15</v>
      </c>
      <c r="P21" s="26">
        <f>COUNTA(F21:N21)</f>
        <v>3</v>
      </c>
      <c r="Q21" s="147">
        <f>SUM(F21:N21)</f>
        <v>15</v>
      </c>
      <c r="R21" s="27"/>
      <c r="S21" s="28">
        <v>2271</v>
      </c>
      <c r="T21" s="29" t="s">
        <v>120</v>
      </c>
      <c r="U21" s="30">
        <f>SUMIF($D$3:$D$69,S21,$Q$3:$Q$69)</f>
        <v>0</v>
      </c>
      <c r="V21" s="31"/>
      <c r="W21" s="32">
        <f>SUMIF($D$3:$D$69,S21,$O$3:$O$69)</f>
        <v>60</v>
      </c>
      <c r="X21" s="19"/>
      <c r="Y21" s="33"/>
      <c r="Z21" s="33"/>
      <c r="AA21" s="33"/>
      <c r="AB21" s="33"/>
    </row>
    <row r="22" spans="1:28" ht="29.1" customHeight="1" thickBot="1" x14ac:dyDescent="0.4">
      <c r="A22" s="152" t="s">
        <v>369</v>
      </c>
      <c r="B22" s="152" t="s">
        <v>146</v>
      </c>
      <c r="C22" s="175" t="s">
        <v>394</v>
      </c>
      <c r="D22" s="254">
        <v>1589</v>
      </c>
      <c r="E22" s="175" t="s">
        <v>143</v>
      </c>
      <c r="F22" s="153">
        <v>5</v>
      </c>
      <c r="G22" s="162">
        <v>5</v>
      </c>
      <c r="H22" s="165">
        <v>5</v>
      </c>
      <c r="I22" s="165"/>
      <c r="J22" s="23"/>
      <c r="K22" s="165"/>
      <c r="L22" s="23"/>
      <c r="M22" s="165"/>
      <c r="N22" s="24"/>
      <c r="O22" s="159">
        <f>IF(P22=9,SUM(F22:N22)-SMALL(F22:N22,1),IF(P22=8,SUM(F22:N22),SUM(F22:N22)))</f>
        <v>15</v>
      </c>
      <c r="P22" s="26">
        <f>COUNTA(F22:N22)</f>
        <v>3</v>
      </c>
      <c r="Q22" s="147">
        <f>SUM(F22:N22)</f>
        <v>15</v>
      </c>
      <c r="R22" s="27"/>
      <c r="S22" s="28">
        <v>2186</v>
      </c>
      <c r="T22" s="29" t="s">
        <v>122</v>
      </c>
      <c r="U22" s="30">
        <f>SUMIF($D$3:$D$69,S22,$Q$3:$Q$69)</f>
        <v>140</v>
      </c>
      <c r="V22" s="31"/>
      <c r="W22" s="32">
        <f>SUMIF($D$3:$D$69,S22,$O$3:$O$69)</f>
        <v>140</v>
      </c>
      <c r="X22" s="19"/>
      <c r="Y22" s="33"/>
      <c r="Z22" s="33"/>
      <c r="AA22" s="33"/>
      <c r="AB22" s="33"/>
    </row>
    <row r="23" spans="1:28" ht="29.1" customHeight="1" thickBot="1" x14ac:dyDescent="0.4">
      <c r="A23" s="152" t="s">
        <v>367</v>
      </c>
      <c r="B23" s="152" t="s">
        <v>146</v>
      </c>
      <c r="C23" s="175" t="s">
        <v>392</v>
      </c>
      <c r="D23" s="254">
        <v>2144</v>
      </c>
      <c r="E23" s="175" t="s">
        <v>144</v>
      </c>
      <c r="F23" s="153">
        <v>5</v>
      </c>
      <c r="G23" s="162">
        <v>5</v>
      </c>
      <c r="H23" s="165">
        <v>5</v>
      </c>
      <c r="I23" s="165"/>
      <c r="J23" s="23"/>
      <c r="K23" s="165"/>
      <c r="L23" s="23"/>
      <c r="M23" s="165"/>
      <c r="N23" s="24"/>
      <c r="O23" s="159">
        <f>IF(P23=9,SUM(F23:N23)-SMALL(F23:N23,1),IF(P23=8,SUM(F23:N23),SUM(F23:N23)))</f>
        <v>15</v>
      </c>
      <c r="P23" s="26">
        <f>COUNTA(F23:N23)</f>
        <v>3</v>
      </c>
      <c r="Q23" s="147">
        <f>SUM(F23:N23)</f>
        <v>15</v>
      </c>
      <c r="R23" s="27"/>
      <c r="S23" s="28">
        <v>1756</v>
      </c>
      <c r="T23" s="29" t="s">
        <v>37</v>
      </c>
      <c r="U23" s="30">
        <f>SUMIF($D$3:$D$69,S23,$Q$3:$Q$69)</f>
        <v>0</v>
      </c>
      <c r="V23" s="31"/>
      <c r="W23" s="32">
        <f>SUMIF($D$3:$D$69,S23,$O$3:$O$69)</f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52" t="s">
        <v>366</v>
      </c>
      <c r="B24" s="152" t="s">
        <v>146</v>
      </c>
      <c r="C24" s="175" t="s">
        <v>391</v>
      </c>
      <c r="D24" s="254">
        <v>1773</v>
      </c>
      <c r="E24" s="175" t="s">
        <v>71</v>
      </c>
      <c r="F24" s="153">
        <v>5</v>
      </c>
      <c r="G24" s="162">
        <v>5</v>
      </c>
      <c r="H24" s="165">
        <v>5</v>
      </c>
      <c r="I24" s="165"/>
      <c r="J24" s="23"/>
      <c r="K24" s="165"/>
      <c r="L24" s="23"/>
      <c r="M24" s="165"/>
      <c r="N24" s="24"/>
      <c r="O24" s="159">
        <f>IF(P24=9,SUM(F24:N24)-SMALL(F24:N24,1),IF(P24=8,SUM(F24:N24),SUM(F24:N24)))</f>
        <v>15</v>
      </c>
      <c r="P24" s="26">
        <f>COUNTA(F24:N24)</f>
        <v>3</v>
      </c>
      <c r="Q24" s="147">
        <f>SUM(F24:N24)</f>
        <v>15</v>
      </c>
      <c r="R24" s="27"/>
      <c r="S24" s="28">
        <v>1177</v>
      </c>
      <c r="T24" s="29" t="s">
        <v>38</v>
      </c>
      <c r="U24" s="30">
        <f>SUMIF($D$3:$D$69,S24,$Q$3:$Q$69)</f>
        <v>0</v>
      </c>
      <c r="V24" s="31"/>
      <c r="W24" s="32">
        <f>SUMIF($D$3:$D$69,S24,$O$3:$O$69)</f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52" t="s">
        <v>371</v>
      </c>
      <c r="B25" s="152" t="s">
        <v>146</v>
      </c>
      <c r="C25" s="175" t="s">
        <v>396</v>
      </c>
      <c r="D25" s="254">
        <v>1180</v>
      </c>
      <c r="E25" s="175" t="s">
        <v>286</v>
      </c>
      <c r="F25" s="153">
        <v>5</v>
      </c>
      <c r="G25" s="162">
        <v>5</v>
      </c>
      <c r="H25" s="165">
        <v>5</v>
      </c>
      <c r="I25" s="165"/>
      <c r="J25" s="23"/>
      <c r="K25" s="165"/>
      <c r="L25" s="23"/>
      <c r="M25" s="165"/>
      <c r="N25" s="24"/>
      <c r="O25" s="159">
        <f>IF(P25=9,SUM(F25:N25)-SMALL(F25:N25,1),IF(P25=8,SUM(F25:N25),SUM(F25:N25)))</f>
        <v>15</v>
      </c>
      <c r="P25" s="26">
        <f>COUNTA(F25:N25)</f>
        <v>3</v>
      </c>
      <c r="Q25" s="147">
        <f>SUM(F25:N25)</f>
        <v>15</v>
      </c>
      <c r="R25" s="27"/>
      <c r="S25" s="28">
        <v>1266</v>
      </c>
      <c r="T25" s="29" t="s">
        <v>39</v>
      </c>
      <c r="U25" s="30">
        <f>SUMIF($D$3:$D$69,S25,$Q$3:$Q$69)</f>
        <v>0</v>
      </c>
      <c r="V25" s="31"/>
      <c r="W25" s="32">
        <f>SUMIF($D$3:$D$69,S25,$O$3:$O$69)</f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52" t="s">
        <v>365</v>
      </c>
      <c r="B26" s="152" t="s">
        <v>146</v>
      </c>
      <c r="C26" s="175" t="s">
        <v>390</v>
      </c>
      <c r="D26" s="254">
        <v>1180</v>
      </c>
      <c r="E26" s="175" t="s">
        <v>286</v>
      </c>
      <c r="F26" s="153">
        <v>5</v>
      </c>
      <c r="G26" s="162">
        <v>5</v>
      </c>
      <c r="H26" s="165">
        <v>5</v>
      </c>
      <c r="I26" s="165"/>
      <c r="J26" s="23"/>
      <c r="K26" s="165"/>
      <c r="L26" s="23"/>
      <c r="M26" s="165"/>
      <c r="N26" s="24"/>
      <c r="O26" s="159">
        <f>IF(P26=9,SUM(F26:N26)-SMALL(F26:N26,1),IF(P26=8,SUM(F26:N26),SUM(F26:N26)))</f>
        <v>15</v>
      </c>
      <c r="P26" s="26">
        <f>COUNTA(F26:N26)</f>
        <v>3</v>
      </c>
      <c r="Q26" s="147">
        <f>SUM(F26:N26)</f>
        <v>15</v>
      </c>
      <c r="R26" s="27"/>
      <c r="S26" s="28">
        <v>1757</v>
      </c>
      <c r="T26" s="29" t="s">
        <v>40</v>
      </c>
      <c r="U26" s="30">
        <f>SUMIF($D$3:$D$69,S26,$Q$3:$Q$69)</f>
        <v>0</v>
      </c>
      <c r="V26" s="31"/>
      <c r="W26" s="32">
        <f>SUMIF($D$3:$D$69,S26,$O$3:$O$69)</f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52" t="s">
        <v>798</v>
      </c>
      <c r="B27" s="152" t="s">
        <v>146</v>
      </c>
      <c r="C27" s="175" t="s">
        <v>791</v>
      </c>
      <c r="D27" s="254" t="s">
        <v>792</v>
      </c>
      <c r="E27" s="175" t="s">
        <v>793</v>
      </c>
      <c r="F27" s="153"/>
      <c r="G27" s="162">
        <v>8</v>
      </c>
      <c r="H27" s="165">
        <v>5</v>
      </c>
      <c r="I27" s="165"/>
      <c r="J27" s="23"/>
      <c r="K27" s="165"/>
      <c r="L27" s="23"/>
      <c r="M27" s="165"/>
      <c r="N27" s="24"/>
      <c r="O27" s="159">
        <f>IF(P27=9,SUM(F27:N27)-SMALL(F27:N27,1),IF(P27=8,SUM(F27:N27),SUM(F27:N27)))</f>
        <v>13</v>
      </c>
      <c r="P27" s="26">
        <f>COUNTA(F27:N27)</f>
        <v>2</v>
      </c>
      <c r="Q27" s="147">
        <f t="shared" ref="Q27:Q29" si="1">SUM(F27:N27)</f>
        <v>13</v>
      </c>
      <c r="R27" s="27"/>
      <c r="S27" s="28">
        <v>1760</v>
      </c>
      <c r="T27" s="29" t="s">
        <v>41</v>
      </c>
      <c r="U27" s="30">
        <f>SUMIF($D$3:$D$69,S27,$Q$3:$Q$69)</f>
        <v>0</v>
      </c>
      <c r="V27" s="31"/>
      <c r="W27" s="32">
        <f>SUMIF($D$3:$D$69,S27,$O$3:$O$69)</f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2" t="s">
        <v>799</v>
      </c>
      <c r="B28" s="152" t="s">
        <v>146</v>
      </c>
      <c r="C28" s="175" t="s">
        <v>794</v>
      </c>
      <c r="D28" s="254" t="s">
        <v>133</v>
      </c>
      <c r="E28" s="175" t="s">
        <v>144</v>
      </c>
      <c r="F28" s="153"/>
      <c r="G28" s="162">
        <v>6</v>
      </c>
      <c r="H28" s="165">
        <v>7</v>
      </c>
      <c r="I28" s="165"/>
      <c r="J28" s="23"/>
      <c r="K28" s="165"/>
      <c r="L28" s="23"/>
      <c r="M28" s="165"/>
      <c r="N28" s="24"/>
      <c r="O28" s="159">
        <f>IF(P28=9,SUM(F28:N28)-SMALL(F28:N28,1),IF(P28=8,SUM(F28:N28),SUM(F28:N28)))</f>
        <v>13</v>
      </c>
      <c r="P28" s="26">
        <f>COUNTA(F28:N28)</f>
        <v>2</v>
      </c>
      <c r="Q28" s="147">
        <f t="shared" si="1"/>
        <v>13</v>
      </c>
      <c r="R28" s="27"/>
      <c r="S28" s="28">
        <v>1174</v>
      </c>
      <c r="T28" s="29" t="s">
        <v>121</v>
      </c>
      <c r="U28" s="30">
        <f>SUMIF($D$3:$D$69,S28,$Q$3:$Q$69)</f>
        <v>0</v>
      </c>
      <c r="V28" s="31"/>
      <c r="W28" s="32">
        <f>SUMIF($D$3:$D$69,S28,$O$3:$O$69)</f>
        <v>5</v>
      </c>
      <c r="X28" s="19"/>
      <c r="Y28" s="6"/>
      <c r="Z28" s="6"/>
      <c r="AA28" s="6"/>
      <c r="AB28" s="6"/>
    </row>
    <row r="29" spans="1:28" ht="29.1" customHeight="1" thickBot="1" x14ac:dyDescent="0.4">
      <c r="A29" s="152" t="s">
        <v>373</v>
      </c>
      <c r="B29" s="152" t="s">
        <v>146</v>
      </c>
      <c r="C29" s="175" t="s">
        <v>398</v>
      </c>
      <c r="D29" s="254">
        <v>1180</v>
      </c>
      <c r="E29" s="175" t="s">
        <v>286</v>
      </c>
      <c r="F29" s="153">
        <v>5</v>
      </c>
      <c r="G29" s="162"/>
      <c r="H29" s="165">
        <v>5</v>
      </c>
      <c r="I29" s="165"/>
      <c r="J29" s="23"/>
      <c r="K29" s="165"/>
      <c r="L29" s="23"/>
      <c r="M29" s="165"/>
      <c r="N29" s="24"/>
      <c r="O29" s="159">
        <f>IF(P29=9,SUM(F29:N29)-SMALL(F29:N29,1),IF(P29=8,SUM(F29:N29),SUM(F29:N29)))</f>
        <v>10</v>
      </c>
      <c r="P29" s="26">
        <f>COUNTA(F29:N29)</f>
        <v>2</v>
      </c>
      <c r="Q29" s="147">
        <f t="shared" si="1"/>
        <v>10</v>
      </c>
      <c r="R29" s="27"/>
      <c r="S29" s="28">
        <v>1731</v>
      </c>
      <c r="T29" s="29" t="s">
        <v>43</v>
      </c>
      <c r="U29" s="30">
        <f>SUMIF($D$3:$D$69,S29,$Q$3:$Q$69)</f>
        <v>0</v>
      </c>
      <c r="V29" s="31"/>
      <c r="W29" s="32">
        <f>SUMIF($D$3:$D$69,S29,$O$3:$O$69)</f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2" t="s">
        <v>370</v>
      </c>
      <c r="B30" s="152" t="s">
        <v>146</v>
      </c>
      <c r="C30" s="175" t="s">
        <v>395</v>
      </c>
      <c r="D30" s="254">
        <v>1589</v>
      </c>
      <c r="E30" s="175" t="s">
        <v>143</v>
      </c>
      <c r="F30" s="153">
        <v>5</v>
      </c>
      <c r="G30" s="162">
        <v>5</v>
      </c>
      <c r="H30" s="165"/>
      <c r="I30" s="165"/>
      <c r="J30" s="23"/>
      <c r="K30" s="165"/>
      <c r="L30" s="23"/>
      <c r="M30" s="165"/>
      <c r="N30" s="24"/>
      <c r="O30" s="159">
        <f>IF(P30=9,SUM(F30:N30)-SMALL(F30:N30,1),IF(P30=8,SUM(F30:N30),SUM(F30:N30)))</f>
        <v>10</v>
      </c>
      <c r="P30" s="26">
        <f>COUNTA(F30:N30)</f>
        <v>2</v>
      </c>
      <c r="Q30" s="147">
        <f>SUM(F30:N30)</f>
        <v>10</v>
      </c>
      <c r="R30" s="27"/>
      <c r="S30" s="28">
        <v>1773</v>
      </c>
      <c r="T30" s="29" t="s">
        <v>71</v>
      </c>
      <c r="U30" s="30">
        <f>SUMIF($D$3:$D$69,S30,$Q$3:$Q$69)</f>
        <v>121</v>
      </c>
      <c r="V30" s="31"/>
      <c r="W30" s="32">
        <f>SUMIF($D$3:$D$69,S30,$O$3:$O$69)</f>
        <v>181</v>
      </c>
      <c r="X30" s="19"/>
      <c r="Y30" s="6"/>
      <c r="Z30" s="6"/>
      <c r="AA30" s="6"/>
      <c r="AB30" s="6"/>
    </row>
    <row r="31" spans="1:28" ht="29.1" customHeight="1" thickBot="1" x14ac:dyDescent="0.4">
      <c r="A31" s="152" t="s">
        <v>800</v>
      </c>
      <c r="B31" s="152" t="s">
        <v>146</v>
      </c>
      <c r="C31" s="175" t="s">
        <v>795</v>
      </c>
      <c r="D31" s="254" t="s">
        <v>763</v>
      </c>
      <c r="E31" s="175" t="s">
        <v>287</v>
      </c>
      <c r="F31" s="153"/>
      <c r="G31" s="162">
        <v>5</v>
      </c>
      <c r="H31" s="165"/>
      <c r="I31" s="165"/>
      <c r="J31" s="23"/>
      <c r="K31" s="165"/>
      <c r="L31" s="23"/>
      <c r="M31" s="165"/>
      <c r="N31" s="24"/>
      <c r="O31" s="159">
        <f>IF(P31=9,SUM(F31:N31)-SMALL(F31:N31,1),IF(P31=8,SUM(F31:N31),SUM(F31:N31)))</f>
        <v>5</v>
      </c>
      <c r="P31" s="26">
        <f>COUNTA(F31:N31)</f>
        <v>1</v>
      </c>
      <c r="Q31" s="147">
        <v>0</v>
      </c>
      <c r="R31" s="27"/>
      <c r="S31" s="28">
        <v>1347</v>
      </c>
      <c r="T31" s="29" t="s">
        <v>45</v>
      </c>
      <c r="U31" s="30">
        <f>SUMIF($D$3:$D$69,S31,$Q$3:$Q$69)</f>
        <v>0</v>
      </c>
      <c r="V31" s="31"/>
      <c r="W31" s="32">
        <f>SUMIF($D$3:$D$69,S31,$O$3:$O$69)</f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2" t="s">
        <v>882</v>
      </c>
      <c r="B32" s="152" t="s">
        <v>146</v>
      </c>
      <c r="C32" s="175" t="s">
        <v>881</v>
      </c>
      <c r="D32" s="254" t="s">
        <v>130</v>
      </c>
      <c r="E32" s="175" t="s">
        <v>142</v>
      </c>
      <c r="F32" s="153"/>
      <c r="G32" s="162"/>
      <c r="H32" s="165">
        <v>5</v>
      </c>
      <c r="I32" s="165"/>
      <c r="J32" s="23"/>
      <c r="K32" s="165"/>
      <c r="L32" s="23"/>
      <c r="M32" s="165"/>
      <c r="N32" s="24"/>
      <c r="O32" s="159">
        <f>IF(P32=9,SUM(F32:N32)-SMALL(F32:N32,1),IF(P32=8,SUM(F32:N32),SUM(F32:N32)))</f>
        <v>5</v>
      </c>
      <c r="P32" s="26">
        <f>COUNTA(F32:N32)</f>
        <v>1</v>
      </c>
      <c r="Q32" s="147">
        <v>0</v>
      </c>
      <c r="R32" s="27"/>
      <c r="S32" s="28">
        <v>1889</v>
      </c>
      <c r="T32" s="29" t="s">
        <v>115</v>
      </c>
      <c r="U32" s="30">
        <f>SUMIF($D$3:$D$69,S32,$Q$3:$Q$69)</f>
        <v>0</v>
      </c>
      <c r="V32" s="31"/>
      <c r="W32" s="32">
        <f>SUMIF($D$3:$D$69,S32,$O$3:$O$69)</f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2" t="s">
        <v>880</v>
      </c>
      <c r="B33" s="152" t="s">
        <v>146</v>
      </c>
      <c r="C33" s="175" t="s">
        <v>879</v>
      </c>
      <c r="D33" s="254" t="s">
        <v>130</v>
      </c>
      <c r="E33" s="175" t="s">
        <v>142</v>
      </c>
      <c r="F33" s="153"/>
      <c r="G33" s="162"/>
      <c r="H33" s="165">
        <v>5</v>
      </c>
      <c r="I33" s="165"/>
      <c r="J33" s="23"/>
      <c r="K33" s="165"/>
      <c r="L33" s="23"/>
      <c r="M33" s="165"/>
      <c r="N33" s="24"/>
      <c r="O33" s="159">
        <f>IF(P33=9,SUM(F33:N33)-SMALL(F33:N33,1),IF(P33=8,SUM(F33:N33),SUM(F33:N33)))</f>
        <v>5</v>
      </c>
      <c r="P33" s="26">
        <f>COUNTA(F33:N33)</f>
        <v>1</v>
      </c>
      <c r="Q33" s="147">
        <v>0</v>
      </c>
      <c r="R33" s="27"/>
      <c r="S33" s="28">
        <v>1883</v>
      </c>
      <c r="T33" s="29" t="s">
        <v>47</v>
      </c>
      <c r="U33" s="30">
        <f>SUMIF($D$3:$D$69,S33,$Q$3:$Q$69)</f>
        <v>0</v>
      </c>
      <c r="V33" s="31"/>
      <c r="W33" s="32">
        <f>SUMIF($D$3:$D$69,S33,$O$3:$O$69)</f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2" t="s">
        <v>374</v>
      </c>
      <c r="B34" s="152" t="s">
        <v>146</v>
      </c>
      <c r="C34" s="175" t="s">
        <v>399</v>
      </c>
      <c r="D34" s="254">
        <v>2310</v>
      </c>
      <c r="E34" s="175" t="s">
        <v>140</v>
      </c>
      <c r="F34" s="153">
        <v>5</v>
      </c>
      <c r="G34" s="162"/>
      <c r="H34" s="165"/>
      <c r="I34" s="165"/>
      <c r="J34" s="23"/>
      <c r="K34" s="165"/>
      <c r="L34" s="23"/>
      <c r="M34" s="165"/>
      <c r="N34" s="24"/>
      <c r="O34" s="159">
        <f>IF(P34=9,SUM(F34:N34)-SMALL(F34:N34,1),IF(P34=8,SUM(F34:N34),SUM(F34:N34)))</f>
        <v>5</v>
      </c>
      <c r="P34" s="26">
        <f>COUNTA(F34:N34)</f>
        <v>1</v>
      </c>
      <c r="Q34" s="147">
        <v>0</v>
      </c>
      <c r="R34" s="27"/>
      <c r="S34" s="28">
        <v>2072</v>
      </c>
      <c r="T34" s="29" t="s">
        <v>109</v>
      </c>
      <c r="U34" s="30">
        <f>SUMIF($D$3:$D$69,S34,$Q$3:$Q$69)</f>
        <v>242</v>
      </c>
      <c r="V34" s="31"/>
      <c r="W34" s="32">
        <f>SUMIF($D$3:$D$69,S34,$O$3:$O$69)</f>
        <v>242</v>
      </c>
      <c r="X34" s="19"/>
      <c r="Y34" s="6"/>
      <c r="Z34" s="6"/>
      <c r="AA34" s="6"/>
      <c r="AB34" s="6"/>
    </row>
    <row r="35" spans="1:28" ht="29.1" customHeight="1" thickBot="1" x14ac:dyDescent="0.4">
      <c r="A35" s="152"/>
      <c r="B35" s="152" t="str">
        <f t="shared" ref="B35:B48" si="2">IF(P35&lt;2,"NO","SI")</f>
        <v>NO</v>
      </c>
      <c r="C35" s="175"/>
      <c r="D35" s="254"/>
      <c r="E35" s="175"/>
      <c r="F35" s="153"/>
      <c r="G35" s="162"/>
      <c r="H35" s="165"/>
      <c r="I35" s="165"/>
      <c r="J35" s="23"/>
      <c r="K35" s="165"/>
      <c r="L35" s="23"/>
      <c r="M35" s="165"/>
      <c r="N35" s="24"/>
      <c r="O35" s="159">
        <f t="shared" ref="O33:O48" si="3">IF(P35=9,SUM(F35:N35)-SMALL(F35:N35,1),IF(P35=8,SUM(F35:N35),SUM(F35:N35)))</f>
        <v>0</v>
      </c>
      <c r="P35" s="26">
        <f t="shared" ref="P33:P48" si="4">COUNTA(F35:N35)</f>
        <v>0</v>
      </c>
      <c r="Q35" s="147">
        <f t="shared" ref="Q33:Q45" si="5">SUM(F35:N35)</f>
        <v>0</v>
      </c>
      <c r="R35" s="27"/>
      <c r="S35" s="28">
        <v>1615</v>
      </c>
      <c r="T35" s="29" t="s">
        <v>110</v>
      </c>
      <c r="U35" s="30">
        <f>SUMIF($D$3:$D$69,S35,$Q$3:$Q$69)</f>
        <v>0</v>
      </c>
      <c r="V35" s="31"/>
      <c r="W35" s="32">
        <f>SUMIF($D$3:$D$69,S35,$O$3:$O$69)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2"/>
      <c r="B36" s="152" t="str">
        <f t="shared" si="2"/>
        <v>NO</v>
      </c>
      <c r="C36" s="175"/>
      <c r="D36" s="254"/>
      <c r="E36" s="175"/>
      <c r="F36" s="153"/>
      <c r="G36" s="162"/>
      <c r="H36" s="165"/>
      <c r="I36" s="165"/>
      <c r="J36" s="23"/>
      <c r="K36" s="165"/>
      <c r="L36" s="23"/>
      <c r="M36" s="165"/>
      <c r="N36" s="24"/>
      <c r="O36" s="159">
        <f t="shared" si="3"/>
        <v>0</v>
      </c>
      <c r="P36" s="26">
        <f t="shared" si="4"/>
        <v>0</v>
      </c>
      <c r="Q36" s="147">
        <f t="shared" si="5"/>
        <v>0</v>
      </c>
      <c r="R36" s="27"/>
      <c r="S36" s="28">
        <v>48</v>
      </c>
      <c r="T36" s="29" t="s">
        <v>111</v>
      </c>
      <c r="U36" s="30">
        <f>SUMIF($D$3:$D$69,S36,$Q$3:$Q$69)</f>
        <v>0</v>
      </c>
      <c r="V36" s="31"/>
      <c r="W36" s="32">
        <f>SUMIF($D$3:$D$69,S36,$O$3:$O$69)</f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2"/>
      <c r="B37" s="152" t="str">
        <f t="shared" si="2"/>
        <v>NO</v>
      </c>
      <c r="C37" s="175"/>
      <c r="D37" s="254"/>
      <c r="E37" s="175"/>
      <c r="F37" s="153"/>
      <c r="G37" s="162"/>
      <c r="H37" s="165"/>
      <c r="I37" s="165"/>
      <c r="J37" s="23"/>
      <c r="K37" s="165"/>
      <c r="L37" s="23"/>
      <c r="M37" s="165"/>
      <c r="N37" s="24"/>
      <c r="O37" s="159">
        <f t="shared" si="3"/>
        <v>0</v>
      </c>
      <c r="P37" s="26">
        <f t="shared" si="4"/>
        <v>0</v>
      </c>
      <c r="Q37" s="147">
        <f t="shared" si="5"/>
        <v>0</v>
      </c>
      <c r="R37" s="27"/>
      <c r="S37" s="28">
        <v>1353</v>
      </c>
      <c r="T37" s="29" t="s">
        <v>112</v>
      </c>
      <c r="U37" s="30">
        <f>SUMIF($D$3:$D$69,S37,$Q$3:$Q$69)</f>
        <v>0</v>
      </c>
      <c r="V37" s="31"/>
      <c r="W37" s="32">
        <f>SUMIF($D$3:$D$69,S37,$O$3:$O$69)</f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2"/>
      <c r="B38" s="152" t="str">
        <f t="shared" si="2"/>
        <v>NO</v>
      </c>
      <c r="C38" s="175"/>
      <c r="D38" s="254"/>
      <c r="E38" s="175"/>
      <c r="F38" s="153"/>
      <c r="G38" s="162"/>
      <c r="H38" s="165"/>
      <c r="I38" s="165"/>
      <c r="J38" s="23"/>
      <c r="K38" s="165"/>
      <c r="L38" s="23"/>
      <c r="M38" s="165"/>
      <c r="N38" s="24"/>
      <c r="O38" s="159">
        <f t="shared" si="3"/>
        <v>0</v>
      </c>
      <c r="P38" s="26">
        <f t="shared" si="4"/>
        <v>0</v>
      </c>
      <c r="Q38" s="147">
        <f t="shared" si="5"/>
        <v>0</v>
      </c>
      <c r="R38" s="27"/>
      <c r="S38" s="28">
        <v>1665</v>
      </c>
      <c r="T38" s="29" t="s">
        <v>113</v>
      </c>
      <c r="U38" s="30">
        <f>SUMIF($D$3:$D$69,S38,$Q$3:$Q$69)</f>
        <v>0</v>
      </c>
      <c r="V38" s="31"/>
      <c r="W38" s="32">
        <f>SUMIF($D$3:$D$69,S38,$O$3:$O$69)</f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2"/>
      <c r="B39" s="152" t="str">
        <f t="shared" si="2"/>
        <v>NO</v>
      </c>
      <c r="C39" s="175"/>
      <c r="D39" s="254"/>
      <c r="E39" s="175"/>
      <c r="F39" s="153"/>
      <c r="G39" s="162"/>
      <c r="H39" s="165"/>
      <c r="I39" s="165"/>
      <c r="J39" s="23"/>
      <c r="K39" s="165"/>
      <c r="L39" s="23"/>
      <c r="M39" s="165"/>
      <c r="N39" s="24"/>
      <c r="O39" s="159">
        <f t="shared" si="3"/>
        <v>0</v>
      </c>
      <c r="P39" s="26">
        <f t="shared" si="4"/>
        <v>0</v>
      </c>
      <c r="Q39" s="147">
        <f t="shared" si="5"/>
        <v>0</v>
      </c>
      <c r="R39" s="27"/>
      <c r="S39" s="28">
        <v>2015</v>
      </c>
      <c r="T39" s="29" t="s">
        <v>163</v>
      </c>
      <c r="U39" s="30">
        <f>SUMIF($D$3:$D$69,S39,$Q$3:$Q$69)</f>
        <v>0</v>
      </c>
      <c r="V39" s="31"/>
      <c r="W39" s="32">
        <f>SUMIF($D$3:$D$69,S39,$O$3:$O$69)</f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2"/>
      <c r="B40" s="152" t="str">
        <f t="shared" si="2"/>
        <v>NO</v>
      </c>
      <c r="C40" s="175"/>
      <c r="D40" s="254"/>
      <c r="E40" s="175"/>
      <c r="F40" s="153"/>
      <c r="G40" s="162"/>
      <c r="H40" s="165"/>
      <c r="I40" s="165"/>
      <c r="J40" s="23"/>
      <c r="K40" s="165"/>
      <c r="L40" s="23"/>
      <c r="M40" s="165"/>
      <c r="N40" s="24"/>
      <c r="O40" s="159">
        <f t="shared" si="3"/>
        <v>0</v>
      </c>
      <c r="P40" s="26">
        <f t="shared" si="4"/>
        <v>0</v>
      </c>
      <c r="Q40" s="147">
        <f t="shared" si="5"/>
        <v>0</v>
      </c>
      <c r="R40" s="27"/>
      <c r="S40" s="28">
        <v>1886</v>
      </c>
      <c r="T40" s="29" t="s">
        <v>856</v>
      </c>
      <c r="U40" s="30">
        <f>SUMIF($D$3:$D$69,S40,$Q$3:$Q$69)</f>
        <v>0</v>
      </c>
      <c r="V40" s="31"/>
      <c r="W40" s="32">
        <f>SUMIF($D$3:$D$69,S40,$O$3:$O$69)</f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2"/>
      <c r="B41" s="152" t="str">
        <f t="shared" si="2"/>
        <v>NO</v>
      </c>
      <c r="C41" s="175"/>
      <c r="D41" s="254"/>
      <c r="E41" s="175"/>
      <c r="F41" s="153"/>
      <c r="G41" s="162"/>
      <c r="H41" s="165"/>
      <c r="I41" s="165"/>
      <c r="J41" s="23"/>
      <c r="K41" s="165"/>
      <c r="L41" s="23"/>
      <c r="M41" s="165"/>
      <c r="N41" s="24"/>
      <c r="O41" s="159">
        <f t="shared" si="3"/>
        <v>0</v>
      </c>
      <c r="P41" s="26">
        <f t="shared" si="4"/>
        <v>0</v>
      </c>
      <c r="Q41" s="147">
        <f t="shared" si="5"/>
        <v>0</v>
      </c>
      <c r="R41" s="27"/>
      <c r="S41" s="28"/>
      <c r="T41" s="29"/>
      <c r="U41" s="30">
        <f>SUMIF($D$3:$D$69,S41,$Q$3:$Q$69)</f>
        <v>0</v>
      </c>
      <c r="V41" s="31"/>
      <c r="W41" s="32">
        <f>SUMIF($D$3:$D$69,S41,$O$3:$O$69)</f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2"/>
      <c r="B42" s="152" t="str">
        <f t="shared" si="2"/>
        <v>NO</v>
      </c>
      <c r="C42" s="175"/>
      <c r="D42" s="254"/>
      <c r="E42" s="175"/>
      <c r="F42" s="153"/>
      <c r="G42" s="162"/>
      <c r="H42" s="165"/>
      <c r="I42" s="165"/>
      <c r="J42" s="23"/>
      <c r="K42" s="165"/>
      <c r="L42" s="23"/>
      <c r="M42" s="165"/>
      <c r="N42" s="24"/>
      <c r="O42" s="159">
        <f t="shared" si="3"/>
        <v>0</v>
      </c>
      <c r="P42" s="26">
        <f t="shared" si="4"/>
        <v>0</v>
      </c>
      <c r="Q42" s="147">
        <f t="shared" si="5"/>
        <v>0</v>
      </c>
      <c r="R42" s="27"/>
      <c r="S42" s="28"/>
      <c r="T42" s="29"/>
      <c r="U42" s="30">
        <f>SUMIF($D$3:$D$69,S42,$Q$3:$Q$69)</f>
        <v>0</v>
      </c>
      <c r="V42" s="31"/>
      <c r="W42" s="32">
        <f>SUMIF($D$3:$D$69,S42,$O$3:$O$69)</f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2"/>
      <c r="B43" s="152" t="str">
        <f t="shared" si="2"/>
        <v>NO</v>
      </c>
      <c r="C43" s="175"/>
      <c r="D43" s="254"/>
      <c r="E43" s="175"/>
      <c r="F43" s="153"/>
      <c r="G43" s="162"/>
      <c r="H43" s="165"/>
      <c r="I43" s="165"/>
      <c r="J43" s="23"/>
      <c r="K43" s="165"/>
      <c r="L43" s="23"/>
      <c r="M43" s="165"/>
      <c r="N43" s="24"/>
      <c r="O43" s="159">
        <f t="shared" si="3"/>
        <v>0</v>
      </c>
      <c r="P43" s="26">
        <f t="shared" si="4"/>
        <v>0</v>
      </c>
      <c r="Q43" s="147">
        <f t="shared" si="5"/>
        <v>0</v>
      </c>
      <c r="R43" s="27"/>
      <c r="S43" s="28"/>
      <c r="T43" s="29"/>
      <c r="U43" s="30">
        <f>SUMIF($D$3:$D$69,S43,$Q$3:$Q$69)</f>
        <v>0</v>
      </c>
      <c r="V43" s="31"/>
      <c r="W43" s="32">
        <f>SUMIF($D$3:$D$69,S43,$O$3:$O$69)</f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2"/>
      <c r="B44" s="152" t="str">
        <f t="shared" si="2"/>
        <v>NO</v>
      </c>
      <c r="C44" s="175"/>
      <c r="D44" s="254"/>
      <c r="E44" s="175"/>
      <c r="F44" s="153"/>
      <c r="G44" s="162"/>
      <c r="H44" s="165"/>
      <c r="I44" s="165"/>
      <c r="J44" s="23"/>
      <c r="K44" s="165"/>
      <c r="L44" s="23"/>
      <c r="M44" s="165"/>
      <c r="N44" s="24"/>
      <c r="O44" s="159">
        <f t="shared" si="3"/>
        <v>0</v>
      </c>
      <c r="P44" s="26">
        <f t="shared" si="4"/>
        <v>0</v>
      </c>
      <c r="Q44" s="147">
        <f t="shared" si="5"/>
        <v>0</v>
      </c>
      <c r="R44" s="27"/>
      <c r="S44" s="28">
        <v>2199</v>
      </c>
      <c r="T44" s="145" t="s">
        <v>106</v>
      </c>
      <c r="U44" s="30">
        <f>SUMIF($D$3:$D$69,S44,$Q$3:$Q$69)</f>
        <v>0</v>
      </c>
      <c r="V44" s="31"/>
      <c r="W44" s="32">
        <f>SUMIF($D$3:$D$69,S44,$O$3:$O$69)</f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2"/>
      <c r="B45" s="152" t="str">
        <f t="shared" si="2"/>
        <v>NO</v>
      </c>
      <c r="C45" s="175"/>
      <c r="D45" s="254"/>
      <c r="E45" s="175"/>
      <c r="F45" s="153"/>
      <c r="G45" s="162"/>
      <c r="H45" s="165"/>
      <c r="I45" s="165"/>
      <c r="J45" s="23"/>
      <c r="K45" s="165"/>
      <c r="L45" s="23"/>
      <c r="M45" s="165"/>
      <c r="N45" s="24"/>
      <c r="O45" s="159">
        <f t="shared" si="3"/>
        <v>0</v>
      </c>
      <c r="P45" s="26">
        <f t="shared" si="4"/>
        <v>0</v>
      </c>
      <c r="Q45" s="147">
        <f t="shared" si="5"/>
        <v>0</v>
      </c>
      <c r="R45" s="27"/>
      <c r="S45" s="28">
        <v>1908</v>
      </c>
      <c r="T45" s="29" t="s">
        <v>55</v>
      </c>
      <c r="U45" s="30">
        <f>SUMIF($D$3:$D$69,S45,$Q$3:$Q$69)</f>
        <v>0</v>
      </c>
      <c r="V45" s="31"/>
      <c r="W45" s="32">
        <f>SUMIF($D$3:$D$69,S45,$O$3:$O$69)</f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2"/>
      <c r="B46" s="152" t="str">
        <f t="shared" si="2"/>
        <v>NO</v>
      </c>
      <c r="C46" s="175"/>
      <c r="D46" s="254"/>
      <c r="E46" s="175"/>
      <c r="F46" s="153"/>
      <c r="G46" s="162"/>
      <c r="H46" s="165"/>
      <c r="I46" s="165"/>
      <c r="J46" s="23"/>
      <c r="K46" s="165"/>
      <c r="L46" s="23"/>
      <c r="M46" s="165"/>
      <c r="N46" s="24"/>
      <c r="O46" s="159">
        <f t="shared" si="3"/>
        <v>0</v>
      </c>
      <c r="P46" s="26">
        <f t="shared" si="4"/>
        <v>0</v>
      </c>
      <c r="Q46" s="147">
        <v>0</v>
      </c>
      <c r="R46" s="35"/>
      <c r="S46" s="28">
        <v>2057</v>
      </c>
      <c r="T46" s="29" t="s">
        <v>56</v>
      </c>
      <c r="U46" s="30">
        <f>SUMIF($D$3:$D$69,S46,$Q$3:$Q$69)</f>
        <v>0</v>
      </c>
      <c r="V46" s="31"/>
      <c r="W46" s="32">
        <f>SUMIF($D$3:$D$69,S46,$O$3:$O$69)</f>
        <v>10</v>
      </c>
      <c r="X46" s="19"/>
      <c r="Y46" s="6"/>
      <c r="Z46" s="6"/>
      <c r="AA46" s="6"/>
      <c r="AB46" s="6"/>
    </row>
    <row r="47" spans="1:28" ht="29.1" customHeight="1" thickBot="1" x14ac:dyDescent="0.4">
      <c r="A47" s="152"/>
      <c r="B47" s="152" t="str">
        <f t="shared" si="2"/>
        <v>NO</v>
      </c>
      <c r="C47" s="175"/>
      <c r="D47" s="254"/>
      <c r="E47" s="175"/>
      <c r="F47" s="153"/>
      <c r="G47" s="162"/>
      <c r="H47" s="165"/>
      <c r="I47" s="165"/>
      <c r="J47" s="23"/>
      <c r="K47" s="165"/>
      <c r="L47" s="23"/>
      <c r="M47" s="165"/>
      <c r="N47" s="24"/>
      <c r="O47" s="159">
        <f t="shared" si="3"/>
        <v>0</v>
      </c>
      <c r="P47" s="26">
        <f t="shared" si="4"/>
        <v>0</v>
      </c>
      <c r="Q47" s="147">
        <v>0</v>
      </c>
      <c r="R47" s="35"/>
      <c r="S47" s="28">
        <v>2069</v>
      </c>
      <c r="T47" s="29" t="s">
        <v>57</v>
      </c>
      <c r="U47" s="30">
        <f>SUMIF($D$3:$D$69,S47,$Q$3:$Q$69)</f>
        <v>0</v>
      </c>
      <c r="V47" s="31"/>
      <c r="W47" s="32">
        <f>SUMIF($D$3:$D$69,S47,$O$3:$O$69)</f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2"/>
      <c r="B48" s="152" t="str">
        <f t="shared" si="2"/>
        <v>NO</v>
      </c>
      <c r="C48" s="175"/>
      <c r="D48" s="254"/>
      <c r="E48" s="175"/>
      <c r="F48" s="153"/>
      <c r="G48" s="23"/>
      <c r="H48" s="23"/>
      <c r="I48" s="23"/>
      <c r="J48" s="23"/>
      <c r="K48" s="23"/>
      <c r="L48" s="23"/>
      <c r="M48" s="165"/>
      <c r="N48" s="24"/>
      <c r="O48" s="159">
        <f t="shared" si="3"/>
        <v>0</v>
      </c>
      <c r="P48" s="26">
        <f t="shared" si="4"/>
        <v>0</v>
      </c>
      <c r="Q48" s="147">
        <v>0</v>
      </c>
      <c r="R48" s="19"/>
      <c r="S48" s="28">
        <v>1887</v>
      </c>
      <c r="T48" s="29" t="s">
        <v>123</v>
      </c>
      <c r="U48" s="30">
        <f>SUMIF($D$3:$D$69,S48,$Q$3:$Q$69)</f>
        <v>0</v>
      </c>
      <c r="V48" s="31"/>
      <c r="W48" s="32">
        <f>SUMIF($D$3:$D$69,S48,$O$3:$O$69)</f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2"/>
      <c r="B49" s="152" t="str">
        <f t="shared" ref="B49:B50" si="6">IF(P49&lt;2,"NO","SI")</f>
        <v>NO</v>
      </c>
      <c r="C49" s="161"/>
      <c r="D49" s="263"/>
      <c r="E49" s="161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ref="O49:O50" si="7">IF(P49=9,SUM(F49:N49)-SMALL(F49:N49,1)-SMALL(F49:N49,2),IF(P49=8,SUM(F49:N49)-SMALL(F49:N49,1),SUM(F49:N49)))</f>
        <v>0</v>
      </c>
      <c r="P49" s="26">
        <f t="shared" ref="P49:P50" si="8">COUNTA(F49:N49)</f>
        <v>0</v>
      </c>
      <c r="Q49" s="147">
        <f t="shared" ref="Q49:Q50" si="9">SUM(F49:N49)</f>
        <v>0</v>
      </c>
      <c r="R49" s="19"/>
      <c r="S49" s="28">
        <v>2029</v>
      </c>
      <c r="T49" s="29" t="s">
        <v>59</v>
      </c>
      <c r="U49" s="30">
        <f>SUMIF($D$3:$D$69,S49,$Q$3:$Q$69)</f>
        <v>0</v>
      </c>
      <c r="V49" s="31"/>
      <c r="W49" s="32">
        <f>SUMIF($D$3:$D$69,S49,$O$3:$O$69)</f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52"/>
      <c r="B50" s="152" t="str">
        <f t="shared" si="6"/>
        <v>NO</v>
      </c>
      <c r="C50" s="161"/>
      <c r="D50" s="263"/>
      <c r="E50" s="161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47">
        <f t="shared" si="9"/>
        <v>0</v>
      </c>
      <c r="R50" s="19"/>
      <c r="S50" s="28">
        <v>2027</v>
      </c>
      <c r="T50" s="29" t="s">
        <v>20</v>
      </c>
      <c r="U50" s="30">
        <f>SUMIF($D$3:$D$69,S50,$Q$3:$Q$69)</f>
        <v>0</v>
      </c>
      <c r="V50" s="31"/>
      <c r="W50" s="32">
        <f>SUMIF($D$3:$D$69,S50,$O$3:$O$69)</f>
        <v>0</v>
      </c>
      <c r="X50" s="6"/>
      <c r="Y50" s="6"/>
      <c r="Z50" s="6"/>
      <c r="AA50" s="6"/>
      <c r="AB50" s="6"/>
    </row>
    <row r="51" spans="1:28" ht="29.1" customHeight="1" thickBot="1" x14ac:dyDescent="0.4">
      <c r="A51" s="152"/>
      <c r="B51" s="152" t="str">
        <f t="shared" ref="B51:B57" si="10">IF(P51&lt;2,"NO","SI")</f>
        <v>NO</v>
      </c>
      <c r="C51" s="20"/>
      <c r="D51" s="264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ref="O51:O57" si="11">IF(P51=9,SUM(F51:N51)-SMALL(F51:N51,1)-SMALL(F51:N51,2),IF(P51=8,SUM(F51:N51)-SMALL(F51:N51,1),SUM(F51:N51)))</f>
        <v>0</v>
      </c>
      <c r="P51" s="26">
        <f t="shared" ref="P51:P57" si="12">COUNTA(F51:N51)</f>
        <v>0</v>
      </c>
      <c r="Q51" s="147">
        <f t="shared" ref="Q51:Q57" si="13">SUM(F51:N51)</f>
        <v>0</v>
      </c>
      <c r="R51" s="19"/>
      <c r="S51" s="28">
        <v>1862</v>
      </c>
      <c r="T51" s="29" t="s">
        <v>60</v>
      </c>
      <c r="U51" s="30">
        <f>SUMIF($D$3:$D$69,S51,$Q$3:$Q$69)</f>
        <v>0</v>
      </c>
      <c r="V51" s="31"/>
      <c r="W51" s="32">
        <f>SUMIF($D$3:$D$69,S51,$O$3:$O$69)</f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52"/>
      <c r="B52" s="152" t="str">
        <f t="shared" si="10"/>
        <v>NO</v>
      </c>
      <c r="C52" s="20"/>
      <c r="D52" s="264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1"/>
        <v>0</v>
      </c>
      <c r="P52" s="26">
        <f t="shared" si="12"/>
        <v>0</v>
      </c>
      <c r="Q52" s="147">
        <f t="shared" si="13"/>
        <v>0</v>
      </c>
      <c r="R52" s="19"/>
      <c r="S52" s="28">
        <v>1132</v>
      </c>
      <c r="T52" s="29" t="s">
        <v>61</v>
      </c>
      <c r="U52" s="30">
        <f>SUMIF($D$3:$D$69,S52,$Q$3:$Q$69)</f>
        <v>0</v>
      </c>
      <c r="V52" s="31"/>
      <c r="W52" s="32">
        <f>SUMIF($D$3:$D$69,S52,$O$3:$O$69)</f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52"/>
      <c r="B53" s="152" t="str">
        <f t="shared" si="10"/>
        <v>NO</v>
      </c>
      <c r="C53" s="20"/>
      <c r="D53" s="264"/>
      <c r="E53" s="20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1"/>
        <v>0</v>
      </c>
      <c r="P53" s="26">
        <f t="shared" si="12"/>
        <v>0</v>
      </c>
      <c r="Q53" s="147">
        <f t="shared" si="13"/>
        <v>0</v>
      </c>
      <c r="R53" s="19"/>
      <c r="S53" s="28">
        <v>1988</v>
      </c>
      <c r="T53" s="29" t="s">
        <v>62</v>
      </c>
      <c r="U53" s="30">
        <f>SUMIF($D$3:$D$69,S53,$Q$3:$Q$69)</f>
        <v>0</v>
      </c>
      <c r="V53" s="31"/>
      <c r="W53" s="32">
        <f>SUMIF($D$3:$D$69,S53,$O$3:$O$69)</f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52"/>
      <c r="B54" s="152" t="str">
        <f t="shared" si="10"/>
        <v>NO</v>
      </c>
      <c r="C54" s="61"/>
      <c r="D54" s="264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1"/>
        <v>0</v>
      </c>
      <c r="P54" s="26">
        <f t="shared" si="12"/>
        <v>0</v>
      </c>
      <c r="Q54" s="147">
        <f t="shared" si="13"/>
        <v>0</v>
      </c>
      <c r="R54" s="19"/>
      <c r="S54" s="28">
        <v>1172</v>
      </c>
      <c r="T54" s="29" t="s">
        <v>161</v>
      </c>
      <c r="U54" s="30">
        <f>SUMIF($D$3:$D$69,S54,$Q$3:$Q$69)</f>
        <v>20</v>
      </c>
      <c r="V54" s="31"/>
      <c r="W54" s="32">
        <f>SUMIF($D$3:$D$69,S54,$O$3:$O$69)</f>
        <v>20</v>
      </c>
      <c r="X54" s="6"/>
      <c r="Y54" s="6"/>
      <c r="Z54" s="6"/>
      <c r="AA54" s="6"/>
      <c r="AB54" s="6"/>
    </row>
    <row r="55" spans="1:28" ht="29.1" customHeight="1" thickBot="1" x14ac:dyDescent="0.4">
      <c r="A55" s="152"/>
      <c r="B55" s="152" t="str">
        <f t="shared" si="10"/>
        <v>NO</v>
      </c>
      <c r="C55" s="61"/>
      <c r="D55" s="264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1"/>
        <v>0</v>
      </c>
      <c r="P55" s="26">
        <f t="shared" si="12"/>
        <v>0</v>
      </c>
      <c r="Q55" s="147">
        <f t="shared" si="13"/>
        <v>0</v>
      </c>
      <c r="R55" s="19"/>
      <c r="S55" s="28"/>
      <c r="T55" s="29"/>
      <c r="U55" s="30">
        <f>SUMIF($D$3:$D$69,S55,$Q$3:$Q$69)</f>
        <v>0</v>
      </c>
      <c r="V55" s="31"/>
      <c r="W55" s="32">
        <f>SUMIF($D$3:$D$69,S55,$O$3:$O$69)</f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52"/>
      <c r="B56" s="152" t="str">
        <f t="shared" si="10"/>
        <v>NO</v>
      </c>
      <c r="C56" s="61"/>
      <c r="D56" s="264"/>
      <c r="E56" s="21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1"/>
        <v>0</v>
      </c>
      <c r="P56" s="26">
        <f t="shared" si="12"/>
        <v>0</v>
      </c>
      <c r="Q56" s="147">
        <f t="shared" si="13"/>
        <v>0</v>
      </c>
      <c r="R56" s="19"/>
      <c r="S56" s="28"/>
      <c r="T56" s="29"/>
      <c r="U56" s="30">
        <f>SUMIF($D$3:$D$69,S56,$Q$3:$Q$69)</f>
        <v>0</v>
      </c>
      <c r="V56" s="31"/>
      <c r="W56" s="32">
        <f>SUMIF($D$3:$D$69,S56,$O$3:$O$69)</f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52"/>
      <c r="B57" s="152" t="str">
        <f t="shared" si="10"/>
        <v>NO</v>
      </c>
      <c r="C57" s="136"/>
      <c r="D57" s="264"/>
      <c r="E57" s="136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1"/>
        <v>0</v>
      </c>
      <c r="P57" s="26">
        <f t="shared" si="12"/>
        <v>0</v>
      </c>
      <c r="Q57" s="147">
        <f t="shared" si="13"/>
        <v>0</v>
      </c>
      <c r="R57" s="19"/>
      <c r="S57" s="28">
        <v>1990</v>
      </c>
      <c r="T57" s="29" t="s">
        <v>26</v>
      </c>
      <c r="U57" s="30">
        <f>SUMIF($D$3:$D$69,S57,$Q$3:$Q$69)</f>
        <v>0</v>
      </c>
      <c r="V57" s="31"/>
      <c r="W57" s="32">
        <f>SUMIF($D$3:$D$69,S57,$O$3:$O$69)</f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42"/>
      <c r="B58" s="42">
        <f>COUNTIF(B3:B57,"SI")</f>
        <v>32</v>
      </c>
      <c r="C58" s="42">
        <f>COUNTA(C3:C57)</f>
        <v>32</v>
      </c>
      <c r="D58" s="265"/>
      <c r="E58" s="42"/>
      <c r="F58" s="44">
        <f>COUNTA(F3:F57)</f>
        <v>25</v>
      </c>
      <c r="G58" s="44">
        <f>COUNTA(G3:G57)</f>
        <v>25</v>
      </c>
      <c r="H58" s="44">
        <f>COUNTA(H3:H57)</f>
        <v>27</v>
      </c>
      <c r="I58" s="44">
        <f>COUNTA(I3:I57)</f>
        <v>0</v>
      </c>
      <c r="J58" s="44">
        <f>COUNTA(J3:J57)</f>
        <v>0</v>
      </c>
      <c r="K58" s="44">
        <f>COUNTA(K3:K57)</f>
        <v>0</v>
      </c>
      <c r="L58" s="44">
        <f>COUNTA(L3:L57)</f>
        <v>0</v>
      </c>
      <c r="M58" s="44">
        <f>COUNTA(M3:M57)</f>
        <v>0</v>
      </c>
      <c r="N58" s="44">
        <f>COUNTA(N3:N57)</f>
        <v>0</v>
      </c>
      <c r="O58" s="64">
        <f>SUM(O3:O57)</f>
        <v>1756</v>
      </c>
      <c r="P58" s="46"/>
      <c r="Q58" s="65">
        <f>SUM(Q3:Q57)</f>
        <v>1616</v>
      </c>
      <c r="R58" s="19"/>
      <c r="S58" s="28">
        <v>2068</v>
      </c>
      <c r="T58" s="29" t="s">
        <v>64</v>
      </c>
      <c r="U58" s="30">
        <f>SUMIF($D$3:$D$69,S58,$Q$3:$Q$69)</f>
        <v>0</v>
      </c>
      <c r="V58" s="31"/>
      <c r="W58" s="32">
        <f>SUMIF($D$3:$D$69,S58,$O$3:$O$69)</f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66"/>
      <c r="B59" s="66"/>
      <c r="C59" s="66"/>
      <c r="D59" s="266"/>
      <c r="E59" s="66"/>
      <c r="F59" s="67"/>
      <c r="G59" s="67"/>
      <c r="H59" s="66"/>
      <c r="I59" s="66"/>
      <c r="J59" s="66"/>
      <c r="K59" s="66"/>
      <c r="L59" s="66"/>
      <c r="M59" s="66"/>
      <c r="N59" s="66"/>
      <c r="O59" s="68"/>
      <c r="P59" s="6"/>
      <c r="Q59" s="69"/>
      <c r="R59" s="19"/>
      <c r="S59" s="28">
        <v>2075</v>
      </c>
      <c r="T59" s="145" t="s">
        <v>118</v>
      </c>
      <c r="U59" s="30">
        <f>SUMIF($D$3:$D$69,S59,$Q$3:$Q$69)</f>
        <v>0</v>
      </c>
      <c r="V59" s="31"/>
      <c r="W59" s="32">
        <f>SUMIF($D$3:$D$69,S59,$O$3:$O$69)</f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6"/>
      <c r="B60" s="6"/>
      <c r="C60" s="6"/>
      <c r="D60" s="26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19"/>
      <c r="S60" s="28">
        <v>2076</v>
      </c>
      <c r="T60" s="29" t="s">
        <v>117</v>
      </c>
      <c r="U60" s="30">
        <f>SUMIF($D$3:$D$69,S60,$Q$3:$Q$69)</f>
        <v>0</v>
      </c>
      <c r="V60" s="31"/>
      <c r="W60" s="32">
        <f>SUMIF($D$3:$D$69,S60,$O$3:$O$69)</f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6"/>
      <c r="B61" s="6"/>
      <c r="C61" s="6"/>
      <c r="D61" s="26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9"/>
      <c r="S61" s="28">
        <v>2161</v>
      </c>
      <c r="T61" s="29" t="s">
        <v>66</v>
      </c>
      <c r="U61" s="30">
        <f>SUMIF($D$3:$D$69,S61,$Q$3:$Q$69)</f>
        <v>0</v>
      </c>
      <c r="V61" s="31"/>
      <c r="W61" s="32">
        <f>SUMIF($D$3:$D$69,S61,$O$3:$O$69)</f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88"/>
      <c r="B62" s="6"/>
      <c r="C62" s="70"/>
      <c r="D62" s="272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2"/>
      <c r="P62" s="6"/>
      <c r="Q62" s="6"/>
      <c r="R62" s="19"/>
      <c r="S62" s="28">
        <v>1216</v>
      </c>
      <c r="T62" s="145" t="s">
        <v>108</v>
      </c>
      <c r="U62" s="30">
        <f>SUMIF($D$3:$D$69,S62,$Q$3:$Q$69)</f>
        <v>0</v>
      </c>
      <c r="V62" s="31"/>
      <c r="W62" s="32">
        <f>SUMIF($D$3:$D$69,S62,$O$3:$O$69)</f>
        <v>0</v>
      </c>
      <c r="X62" s="6"/>
      <c r="Y62" s="6"/>
      <c r="Z62" s="6"/>
      <c r="AA62" s="6"/>
      <c r="AB62" s="6"/>
    </row>
    <row r="63" spans="1:28" ht="29.1" customHeight="1" thickBot="1" x14ac:dyDescent="0.4">
      <c r="R63" s="19"/>
      <c r="S63" s="28">
        <v>2612</v>
      </c>
      <c r="T63" s="29" t="s">
        <v>227</v>
      </c>
      <c r="U63" s="30">
        <f>SUMIF($D$3:$D$69,S63,$Q$3:$Q$69)</f>
        <v>0</v>
      </c>
      <c r="V63" s="31"/>
      <c r="W63" s="32">
        <f>SUMIF($D$3:$D$69,S63,$O$3:$O$69)</f>
        <v>0</v>
      </c>
      <c r="X63" s="6"/>
      <c r="Y63" s="6"/>
      <c r="Z63" s="6"/>
      <c r="AA63" s="6"/>
      <c r="AB63" s="6"/>
    </row>
    <row r="64" spans="1:28" ht="29.1" customHeight="1" thickBot="1" x14ac:dyDescent="0.4">
      <c r="R64" s="19"/>
      <c r="S64" s="28">
        <v>1896</v>
      </c>
      <c r="T64" s="29" t="s">
        <v>116</v>
      </c>
      <c r="U64" s="30">
        <f>SUMIF($D$3:$D$69,S64,$Q$3:$Q$69)</f>
        <v>0</v>
      </c>
      <c r="V64" s="31"/>
      <c r="W64" s="32">
        <f>SUMIF($D$3:$D$69,S64,$O$3:$O$69)</f>
        <v>0</v>
      </c>
      <c r="X64" s="6"/>
      <c r="Y64" s="6"/>
      <c r="Z64" s="6"/>
      <c r="AA64" s="6"/>
      <c r="AB64" s="6"/>
    </row>
    <row r="65" spans="18:28" ht="29.1" customHeight="1" x14ac:dyDescent="0.35">
      <c r="R65" s="19"/>
      <c r="S65" s="6"/>
      <c r="T65" s="6"/>
      <c r="U65" s="39">
        <f>SUM(U3:U64)</f>
        <v>1603</v>
      </c>
      <c r="V65" s="6"/>
      <c r="W65" s="41">
        <f>SUM(W3:W64)</f>
        <v>1743</v>
      </c>
      <c r="X65" s="6"/>
      <c r="Y65" s="6"/>
      <c r="Z65" s="6"/>
      <c r="AA65" s="6"/>
      <c r="AB65" s="6"/>
    </row>
    <row r="66" spans="18:28" ht="29.1" customHeight="1" x14ac:dyDescent="0.2"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8:28" ht="29.1" customHeight="1" x14ac:dyDescent="0.2"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8:28" ht="29.1" customHeight="1" x14ac:dyDescent="0.2"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8:28" ht="29.1" customHeight="1" x14ac:dyDescent="0.2"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8:28" ht="29.1" customHeight="1" x14ac:dyDescent="0.2"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8:28" ht="29.1" customHeight="1" x14ac:dyDescent="0.2">
      <c r="R71" s="19"/>
      <c r="U71" s="6"/>
      <c r="V71" s="6"/>
      <c r="W71" s="6"/>
      <c r="X71" s="6"/>
      <c r="Y71" s="6"/>
      <c r="Z71" s="6"/>
      <c r="AA71" s="6"/>
      <c r="AB71" s="6"/>
    </row>
    <row r="72" spans="18:28" ht="29.1" customHeight="1" x14ac:dyDescent="0.2">
      <c r="R72" s="19"/>
      <c r="U72" s="6"/>
      <c r="V72" s="6"/>
      <c r="W72" s="6"/>
      <c r="X72" s="6"/>
      <c r="Y72" s="6"/>
      <c r="Z72" s="6"/>
      <c r="AA72" s="6"/>
      <c r="AB72" s="6"/>
    </row>
    <row r="73" spans="18:28" ht="29.1" customHeight="1" x14ac:dyDescent="0.2">
      <c r="R73" s="19"/>
      <c r="U73" s="6"/>
      <c r="V73" s="6"/>
      <c r="W73" s="6"/>
      <c r="X73" s="6"/>
      <c r="Y73" s="6"/>
      <c r="Z73" s="6"/>
      <c r="AA73" s="6"/>
      <c r="AB73" s="6"/>
    </row>
    <row r="74" spans="18:28" ht="28.5" customHeight="1" x14ac:dyDescent="0.2">
      <c r="R74" s="19"/>
      <c r="U74" s="6"/>
      <c r="V74" s="6"/>
      <c r="W74" s="6"/>
      <c r="X74" s="6"/>
      <c r="Y74" s="6"/>
      <c r="Z74" s="6"/>
      <c r="AA74" s="6"/>
      <c r="AB74" s="6"/>
    </row>
    <row r="75" spans="18:28" ht="27.95" customHeight="1" x14ac:dyDescent="0.2">
      <c r="R75" s="6"/>
      <c r="U75" s="6"/>
      <c r="V75" s="6"/>
      <c r="W75" s="6"/>
      <c r="X75" s="6"/>
      <c r="Y75" s="6"/>
      <c r="Z75" s="6"/>
      <c r="AA75" s="6"/>
      <c r="AB75" s="6"/>
    </row>
    <row r="76" spans="18:28" ht="15.6" customHeight="1" x14ac:dyDescent="0.2">
      <c r="R76" s="6"/>
      <c r="U76" s="6"/>
      <c r="V76" s="6"/>
      <c r="W76" s="6"/>
      <c r="X76" s="6"/>
      <c r="Y76" s="6"/>
      <c r="Z76" s="6"/>
      <c r="AA76" s="6"/>
      <c r="AB76" s="6"/>
    </row>
    <row r="77" spans="18:28" ht="15.6" customHeight="1" x14ac:dyDescent="0.2">
      <c r="R77" s="6"/>
      <c r="U77" s="6"/>
      <c r="V77" s="6"/>
      <c r="W77" s="6"/>
      <c r="X77" s="6"/>
      <c r="Y77" s="6"/>
      <c r="Z77" s="6"/>
      <c r="AA77" s="6"/>
      <c r="AB77" s="6"/>
    </row>
    <row r="78" spans="18:28" ht="15.6" customHeight="1" x14ac:dyDescent="0.2">
      <c r="R78" s="6"/>
      <c r="U78" s="6"/>
      <c r="V78" s="6"/>
      <c r="W78" s="6"/>
      <c r="X78" s="6"/>
      <c r="Y78" s="6"/>
      <c r="Z78" s="6"/>
      <c r="AA78" s="6"/>
      <c r="AB78" s="6"/>
    </row>
    <row r="79" spans="18:28" ht="18.600000000000001" customHeight="1" x14ac:dyDescent="0.2">
      <c r="U79" s="6"/>
      <c r="V79" s="6"/>
      <c r="W79" s="6"/>
    </row>
  </sheetData>
  <autoFilter ref="D1:D63" xr:uid="{1DDD4DDB-B337-4557-B36F-9AA4B0FED20E}"/>
  <sortState xmlns:xlrd2="http://schemas.microsoft.com/office/spreadsheetml/2017/richdata2" ref="A3:Q34">
    <sortCondition descending="1" ref="O3:O34"/>
  </sortState>
  <mergeCells count="1">
    <mergeCell ref="B1:G1"/>
  </mergeCells>
  <phoneticPr fontId="20" type="noConversion"/>
  <conditionalFormatting sqref="A3:B57">
    <cfRule type="containsText" dxfId="17" priority="1" stopIfTrue="1" operator="containsText" text="SI">
      <formula>NOT(ISERROR(SEARCH("SI",A3)))</formula>
    </cfRule>
    <cfRule type="containsText" dxfId="1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E10" sqref="E10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8.7109375" style="1" bestFit="1" customWidth="1"/>
    <col min="4" max="4" width="13.28515625" style="271" customWidth="1"/>
    <col min="5" max="5" width="72.28515625" style="1" bestFit="1" customWidth="1"/>
    <col min="6" max="6" width="22.85546875" style="1" customWidth="1"/>
    <col min="7" max="7" width="22.42578125" style="1" customWidth="1"/>
    <col min="8" max="8" width="22.140625" style="1" customWidth="1"/>
    <col min="9" max="12" width="23.140625" style="1" customWidth="1"/>
    <col min="13" max="14" width="23.425781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6" style="1" customWidth="1"/>
    <col min="27" max="27" width="11.42578125" style="1" customWidth="1"/>
    <col min="28" max="28" width="67" style="1" customWidth="1"/>
    <col min="29" max="260" width="11.42578125" style="1" customWidth="1"/>
  </cols>
  <sheetData>
    <row r="1" spans="1:28" ht="28.5" customHeight="1" thickBot="1" x14ac:dyDescent="0.45">
      <c r="A1"/>
      <c r="B1" s="255" t="s">
        <v>78</v>
      </c>
      <c r="C1" s="256"/>
      <c r="D1" s="256"/>
      <c r="E1" s="256"/>
      <c r="F1" s="256"/>
      <c r="G1" s="257"/>
      <c r="H1" s="57"/>
      <c r="I1" s="58"/>
      <c r="J1" s="58"/>
      <c r="K1" s="58"/>
      <c r="L1" s="58"/>
      <c r="M1" s="58"/>
      <c r="N1" s="58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60" t="s">
        <v>183</v>
      </c>
      <c r="B2" s="8" t="s">
        <v>69</v>
      </c>
      <c r="C2" s="160" t="s">
        <v>1</v>
      </c>
      <c r="D2" s="262" t="s">
        <v>70</v>
      </c>
      <c r="E2" s="160" t="s">
        <v>3</v>
      </c>
      <c r="F2" s="9" t="s">
        <v>290</v>
      </c>
      <c r="G2" s="9" t="s">
        <v>788</v>
      </c>
      <c r="H2" s="9" t="s">
        <v>860</v>
      </c>
      <c r="I2" s="9" t="s">
        <v>222</v>
      </c>
      <c r="J2" s="9" t="s">
        <v>223</v>
      </c>
      <c r="K2" s="9" t="s">
        <v>224</v>
      </c>
      <c r="L2" s="9" t="s">
        <v>225</v>
      </c>
      <c r="M2" s="9" t="s">
        <v>226</v>
      </c>
      <c r="N2" s="10" t="s">
        <v>159</v>
      </c>
      <c r="O2" s="11" t="s">
        <v>4</v>
      </c>
      <c r="P2" s="12" t="s">
        <v>5</v>
      </c>
      <c r="Q2" s="12" t="s">
        <v>6</v>
      </c>
      <c r="R2" s="7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52" t="s">
        <v>400</v>
      </c>
      <c r="B3" s="152" t="s">
        <v>146</v>
      </c>
      <c r="C3" s="175" t="s">
        <v>428</v>
      </c>
      <c r="D3" s="254">
        <v>2186</v>
      </c>
      <c r="E3" s="175" t="s">
        <v>175</v>
      </c>
      <c r="F3" s="162">
        <v>100</v>
      </c>
      <c r="G3" s="162">
        <v>90</v>
      </c>
      <c r="H3" s="165">
        <v>80</v>
      </c>
      <c r="I3" s="165"/>
      <c r="J3" s="165"/>
      <c r="K3" s="23"/>
      <c r="L3" s="165"/>
      <c r="M3" s="165"/>
      <c r="N3" s="202"/>
      <c r="O3" s="159">
        <f>IF(P3=9,SUM(F3:N3)-SMALL(F3:N3,1),IF(P3=8,SUM(F3:N3),SUM(F3:N3)))</f>
        <v>270</v>
      </c>
      <c r="P3" s="26">
        <f>COUNTA(F3:N3)</f>
        <v>3</v>
      </c>
      <c r="Q3" s="147">
        <f>SUM(F3:N3)</f>
        <v>270</v>
      </c>
      <c r="R3" s="27"/>
      <c r="S3" s="28">
        <v>1213</v>
      </c>
      <c r="T3" s="29" t="s">
        <v>114</v>
      </c>
      <c r="U3" s="30">
        <f>SUMIF($D$3:$D$82,S3,$Q$3:$Q$82)</f>
        <v>190</v>
      </c>
      <c r="V3" s="31"/>
      <c r="W3" s="32">
        <f>SUMIF($D$3:$D$82,S3,$O$3:$O$82)</f>
        <v>205</v>
      </c>
      <c r="X3" s="19"/>
      <c r="Y3" s="33"/>
      <c r="Z3" s="33"/>
      <c r="AA3" s="33"/>
      <c r="AB3" s="33"/>
    </row>
    <row r="4" spans="1:28" ht="29.1" customHeight="1" thickBot="1" x14ac:dyDescent="0.4">
      <c r="A4" s="152" t="s">
        <v>404</v>
      </c>
      <c r="B4" s="152" t="s">
        <v>146</v>
      </c>
      <c r="C4" s="175" t="s">
        <v>432</v>
      </c>
      <c r="D4" s="254">
        <v>2144</v>
      </c>
      <c r="E4" s="175" t="s">
        <v>144</v>
      </c>
      <c r="F4" s="153">
        <v>50</v>
      </c>
      <c r="G4" s="162">
        <v>100</v>
      </c>
      <c r="H4" s="165">
        <v>100</v>
      </c>
      <c r="I4" s="165"/>
      <c r="J4" s="165"/>
      <c r="K4" s="23"/>
      <c r="L4" s="23"/>
      <c r="M4" s="165"/>
      <c r="N4" s="24"/>
      <c r="O4" s="159">
        <f>IF(P4=9,SUM(F4:N4)-SMALL(F4:N4,1),IF(P4=8,SUM(F4:N4),SUM(F4:N4)))</f>
        <v>250</v>
      </c>
      <c r="P4" s="26">
        <f>COUNTA(F4:N4)</f>
        <v>3</v>
      </c>
      <c r="Q4" s="147">
        <f>SUM(F4:N4)</f>
        <v>250</v>
      </c>
      <c r="R4" s="27"/>
      <c r="S4" s="28">
        <v>2310</v>
      </c>
      <c r="T4" s="29" t="s">
        <v>140</v>
      </c>
      <c r="U4" s="30">
        <f>SUMIF($D$3:$D$82,S4,$Q$3:$Q$82)</f>
        <v>57</v>
      </c>
      <c r="V4" s="31"/>
      <c r="W4" s="32">
        <f>SUMIF($D$3:$D$82,S4,$O$3:$O$82)</f>
        <v>57</v>
      </c>
      <c r="X4" s="19"/>
      <c r="Y4" s="33"/>
      <c r="Z4" s="33"/>
      <c r="AA4" s="33"/>
      <c r="AB4" s="33"/>
    </row>
    <row r="5" spans="1:28" ht="29.1" customHeight="1" thickBot="1" x14ac:dyDescent="0.4">
      <c r="A5" s="152" t="s">
        <v>401</v>
      </c>
      <c r="B5" s="152" t="s">
        <v>146</v>
      </c>
      <c r="C5" s="175" t="s">
        <v>429</v>
      </c>
      <c r="D5" s="254">
        <v>2612</v>
      </c>
      <c r="E5" s="175" t="s">
        <v>285</v>
      </c>
      <c r="F5" s="162">
        <v>90</v>
      </c>
      <c r="G5" s="162">
        <v>80</v>
      </c>
      <c r="H5" s="165">
        <v>50</v>
      </c>
      <c r="I5" s="165"/>
      <c r="J5" s="165"/>
      <c r="K5" s="23"/>
      <c r="L5" s="165"/>
      <c r="M5" s="165"/>
      <c r="N5" s="202"/>
      <c r="O5" s="159">
        <f>IF(P5=9,SUM(F5:N5)-SMALL(F5:N5,1),IF(P5=8,SUM(F5:N5),SUM(F5:N5)))</f>
        <v>220</v>
      </c>
      <c r="P5" s="26">
        <f>COUNTA(F5:N5)</f>
        <v>3</v>
      </c>
      <c r="Q5" s="147">
        <f>SUM(F5:N5)</f>
        <v>220</v>
      </c>
      <c r="R5" s="27"/>
      <c r="S5" s="28">
        <v>2232</v>
      </c>
      <c r="T5" s="29" t="s">
        <v>119</v>
      </c>
      <c r="U5" s="30">
        <f>SUMIF($D$3:$D$82,S5,$Q$3:$Q$82)</f>
        <v>0</v>
      </c>
      <c r="V5" s="31"/>
      <c r="W5" s="32">
        <f>SUMIF($D$3:$D$82,S5,$O$3:$O$82)</f>
        <v>0</v>
      </c>
      <c r="X5" s="19"/>
      <c r="Y5" s="33"/>
      <c r="Z5" s="33"/>
      <c r="AA5" s="33"/>
      <c r="AB5" s="33"/>
    </row>
    <row r="6" spans="1:28" ht="29.1" customHeight="1" thickBot="1" x14ac:dyDescent="0.4">
      <c r="A6" s="152" t="s">
        <v>403</v>
      </c>
      <c r="B6" s="152" t="s">
        <v>146</v>
      </c>
      <c r="C6" s="175" t="s">
        <v>431</v>
      </c>
      <c r="D6" s="254">
        <v>2144</v>
      </c>
      <c r="E6" s="175" t="s">
        <v>144</v>
      </c>
      <c r="F6" s="153">
        <v>60</v>
      </c>
      <c r="G6" s="162">
        <v>60</v>
      </c>
      <c r="H6" s="165">
        <v>90</v>
      </c>
      <c r="I6" s="165"/>
      <c r="J6" s="165"/>
      <c r="K6" s="23"/>
      <c r="L6" s="23"/>
      <c r="M6" s="165"/>
      <c r="N6" s="24"/>
      <c r="O6" s="159">
        <f>IF(P6=9,SUM(F6:N6)-SMALL(F6:N6,1),IF(P6=8,SUM(F6:N6),SUM(F6:N6)))</f>
        <v>210</v>
      </c>
      <c r="P6" s="26">
        <f>COUNTA(F6:N6)</f>
        <v>3</v>
      </c>
      <c r="Q6" s="147">
        <f>SUM(F6:N6)</f>
        <v>210</v>
      </c>
      <c r="R6" s="27"/>
      <c r="S6" s="28">
        <v>1180</v>
      </c>
      <c r="T6" s="29" t="s">
        <v>14</v>
      </c>
      <c r="U6" s="30">
        <f>SUMIF($D$3:$D$82,S6,$Q$3:$Q$82)</f>
        <v>59</v>
      </c>
      <c r="V6" s="31"/>
      <c r="W6" s="32">
        <f>SUMIF($D$3:$D$82,S6,$O$3:$O$82)</f>
        <v>59</v>
      </c>
      <c r="X6" s="19"/>
      <c r="Y6" s="33"/>
      <c r="Z6" s="33"/>
      <c r="AA6" s="33"/>
      <c r="AB6" s="33"/>
    </row>
    <row r="7" spans="1:28" ht="29.1" customHeight="1" thickBot="1" x14ac:dyDescent="0.4">
      <c r="A7" s="152" t="s">
        <v>402</v>
      </c>
      <c r="B7" s="152" t="s">
        <v>146</v>
      </c>
      <c r="C7" s="175" t="s">
        <v>430</v>
      </c>
      <c r="D7" s="254">
        <v>1213</v>
      </c>
      <c r="E7" s="175" t="s">
        <v>114</v>
      </c>
      <c r="F7" s="153">
        <v>80</v>
      </c>
      <c r="G7" s="162">
        <v>50</v>
      </c>
      <c r="H7" s="165">
        <v>60</v>
      </c>
      <c r="I7" s="165"/>
      <c r="J7" s="165"/>
      <c r="K7" s="23"/>
      <c r="L7" s="23"/>
      <c r="M7" s="165"/>
      <c r="N7" s="24"/>
      <c r="O7" s="159">
        <f>IF(P7=9,SUM(F7:N7)-SMALL(F7:N7,1),IF(P7=8,SUM(F7:N7),SUM(F7:N7)))</f>
        <v>190</v>
      </c>
      <c r="P7" s="26">
        <f>COUNTA(F7:N7)</f>
        <v>3</v>
      </c>
      <c r="Q7" s="147">
        <f>SUM(F7:N7)</f>
        <v>190</v>
      </c>
      <c r="R7" s="27"/>
      <c r="S7" s="28">
        <v>1115</v>
      </c>
      <c r="T7" s="29" t="s">
        <v>15</v>
      </c>
      <c r="U7" s="30">
        <f>SUMIF($D$3:$D$82,S7,$Q$3:$Q$82)</f>
        <v>0</v>
      </c>
      <c r="V7" s="31"/>
      <c r="W7" s="32">
        <f>SUMIF($D$3:$D$82,S7,$O$3:$O$82)</f>
        <v>0</v>
      </c>
      <c r="X7" s="19"/>
      <c r="Y7" s="33"/>
      <c r="Z7" s="33"/>
      <c r="AA7" s="33"/>
      <c r="AB7" s="33"/>
    </row>
    <row r="8" spans="1:28" ht="29.1" customHeight="1" thickBot="1" x14ac:dyDescent="0.4">
      <c r="A8" s="152" t="s">
        <v>409</v>
      </c>
      <c r="B8" s="152" t="s">
        <v>146</v>
      </c>
      <c r="C8" s="175" t="s">
        <v>437</v>
      </c>
      <c r="D8" s="254">
        <v>1298</v>
      </c>
      <c r="E8" s="175" t="s">
        <v>139</v>
      </c>
      <c r="F8" s="153">
        <v>12</v>
      </c>
      <c r="G8" s="162">
        <v>40</v>
      </c>
      <c r="H8" s="165">
        <v>40</v>
      </c>
      <c r="I8" s="165"/>
      <c r="J8" s="165"/>
      <c r="K8" s="23"/>
      <c r="L8" s="23"/>
      <c r="M8" s="165"/>
      <c r="N8" s="24"/>
      <c r="O8" s="159">
        <f>IF(P8=9,SUM(F8:N8)-SMALL(F8:N8,1),IF(P8=8,SUM(F8:N8),SUM(F8:N8)))</f>
        <v>92</v>
      </c>
      <c r="P8" s="26">
        <f>COUNTA(F8:N8)</f>
        <v>3</v>
      </c>
      <c r="Q8" s="147">
        <f>SUM(F8:N8)</f>
        <v>92</v>
      </c>
      <c r="R8" s="27"/>
      <c r="S8" s="28">
        <v>10</v>
      </c>
      <c r="T8" s="29" t="s">
        <v>16</v>
      </c>
      <c r="U8" s="30">
        <f>SUMIF($D$3:$D$82,S8,$Q$3:$Q$82)</f>
        <v>90</v>
      </c>
      <c r="V8" s="31"/>
      <c r="W8" s="32">
        <f>SUMIF($D$3:$D$82,S8,$O$3:$O$82)</f>
        <v>90</v>
      </c>
      <c r="X8" s="19"/>
      <c r="Y8" s="33"/>
      <c r="Z8" s="33"/>
      <c r="AA8" s="33"/>
      <c r="AB8" s="33"/>
    </row>
    <row r="9" spans="1:28" ht="29.1" customHeight="1" thickBot="1" x14ac:dyDescent="0.4">
      <c r="A9" s="152" t="s">
        <v>405</v>
      </c>
      <c r="B9" s="152" t="s">
        <v>146</v>
      </c>
      <c r="C9" s="175" t="s">
        <v>433</v>
      </c>
      <c r="D9" s="254">
        <v>10</v>
      </c>
      <c r="E9" s="175" t="s">
        <v>289</v>
      </c>
      <c r="F9" s="153">
        <v>40</v>
      </c>
      <c r="G9" s="162">
        <v>20</v>
      </c>
      <c r="H9" s="165">
        <v>30</v>
      </c>
      <c r="I9" s="165"/>
      <c r="J9" s="165"/>
      <c r="K9" s="23"/>
      <c r="L9" s="23"/>
      <c r="M9" s="165"/>
      <c r="N9" s="24"/>
      <c r="O9" s="159">
        <f>IF(P9=9,SUM(F9:N9)-SMALL(F9:N9,1),IF(P9=8,SUM(F9:N9),SUM(F9:N9)))</f>
        <v>90</v>
      </c>
      <c r="P9" s="26">
        <f>COUNTA(F9:N9)</f>
        <v>3</v>
      </c>
      <c r="Q9" s="147">
        <f>SUM(F9:N9)</f>
        <v>90</v>
      </c>
      <c r="R9" s="27"/>
      <c r="S9" s="28">
        <v>1589</v>
      </c>
      <c r="T9" s="29" t="s">
        <v>18</v>
      </c>
      <c r="U9" s="30">
        <f>SUMIF($D$3:$D$82,S9,$Q$3:$Q$82)</f>
        <v>0</v>
      </c>
      <c r="V9" s="31"/>
      <c r="W9" s="32">
        <f>SUMIF($D$3:$D$82,S9,$O$3:$O$82)</f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52" t="s">
        <v>407</v>
      </c>
      <c r="B10" s="152" t="s">
        <v>146</v>
      </c>
      <c r="C10" s="175" t="s">
        <v>435</v>
      </c>
      <c r="D10" s="254">
        <v>2144</v>
      </c>
      <c r="E10" s="175" t="s">
        <v>144</v>
      </c>
      <c r="F10" s="153">
        <v>20</v>
      </c>
      <c r="G10" s="162">
        <v>12</v>
      </c>
      <c r="H10" s="165">
        <v>20</v>
      </c>
      <c r="I10" s="165"/>
      <c r="J10" s="165"/>
      <c r="K10" s="23"/>
      <c r="L10" s="23"/>
      <c r="M10" s="165"/>
      <c r="N10" s="24"/>
      <c r="O10" s="159">
        <f>IF(P10=9,SUM(F10:N10)-SMALL(F10:N10,1),IF(P10=8,SUM(F10:N10),SUM(F10:N10)))</f>
        <v>52</v>
      </c>
      <c r="P10" s="26">
        <f>COUNTA(F10:N10)</f>
        <v>3</v>
      </c>
      <c r="Q10" s="147">
        <f>SUM(F10:N10)</f>
        <v>52</v>
      </c>
      <c r="R10" s="27"/>
      <c r="S10" s="28">
        <v>2074</v>
      </c>
      <c r="T10" s="29" t="s">
        <v>160</v>
      </c>
      <c r="U10" s="30">
        <f>SUMIF($D$3:$D$82,S10,$Q$3:$Q$82)</f>
        <v>0</v>
      </c>
      <c r="V10" s="31"/>
      <c r="W10" s="32">
        <f>SUMIF($D$3:$D$82,S10,$O$3:$O$82)</f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52" t="s">
        <v>406</v>
      </c>
      <c r="B11" s="152" t="s">
        <v>146</v>
      </c>
      <c r="C11" s="175" t="s">
        <v>434</v>
      </c>
      <c r="D11" s="254">
        <v>2310</v>
      </c>
      <c r="E11" s="175" t="s">
        <v>140</v>
      </c>
      <c r="F11" s="162">
        <v>30</v>
      </c>
      <c r="G11" s="162">
        <v>9</v>
      </c>
      <c r="H11" s="165">
        <v>8</v>
      </c>
      <c r="I11" s="165"/>
      <c r="J11" s="165"/>
      <c r="K11" s="23"/>
      <c r="L11" s="165"/>
      <c r="M11" s="165"/>
      <c r="N11" s="202"/>
      <c r="O11" s="159">
        <f>IF(P11=9,SUM(F11:N11)-SMALL(F11:N11,1),IF(P11=8,SUM(F11:N11),SUM(F11:N11)))</f>
        <v>47</v>
      </c>
      <c r="P11" s="26">
        <f>COUNTA(F11:N11)</f>
        <v>3</v>
      </c>
      <c r="Q11" s="147">
        <f>SUM(F11:N11)</f>
        <v>47</v>
      </c>
      <c r="R11" s="27"/>
      <c r="S11" s="28">
        <v>1590</v>
      </c>
      <c r="T11" s="29" t="s">
        <v>21</v>
      </c>
      <c r="U11" s="30">
        <f>SUMIF($D$3:$D$82,S11,$Q$3:$Q$82)</f>
        <v>0</v>
      </c>
      <c r="V11" s="31"/>
      <c r="W11" s="32">
        <f>SUMIF($D$3:$D$82,S11,$O$3:$O$82)</f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52" t="s">
        <v>408</v>
      </c>
      <c r="B12" s="152" t="s">
        <v>146</v>
      </c>
      <c r="C12" s="175" t="s">
        <v>436</v>
      </c>
      <c r="D12" s="254">
        <v>1172</v>
      </c>
      <c r="E12" s="175" t="s">
        <v>288</v>
      </c>
      <c r="F12" s="153">
        <v>15</v>
      </c>
      <c r="G12" s="162">
        <v>30</v>
      </c>
      <c r="H12" s="165"/>
      <c r="I12" s="165"/>
      <c r="J12" s="165"/>
      <c r="K12" s="23"/>
      <c r="L12" s="23"/>
      <c r="M12" s="165"/>
      <c r="N12" s="24"/>
      <c r="O12" s="159">
        <f>IF(P12=9,SUM(F12:N12)-SMALL(F12:N12,1),IF(P12=8,SUM(F12:N12),SUM(F12:N12)))</f>
        <v>45</v>
      </c>
      <c r="P12" s="26">
        <f>COUNTA(F12:N12)</f>
        <v>2</v>
      </c>
      <c r="Q12" s="147">
        <f>SUM(F12:N12)</f>
        <v>45</v>
      </c>
      <c r="R12" s="27"/>
      <c r="S12" s="28">
        <v>2140</v>
      </c>
      <c r="T12" s="29" t="s">
        <v>145</v>
      </c>
      <c r="U12" s="30">
        <f>SUMIF($D$3:$D$82,S12,$Q$3:$Q$82)</f>
        <v>0</v>
      </c>
      <c r="V12" s="31"/>
      <c r="W12" s="32">
        <f>SUMIF($D$3:$D$82,S12,$O$3:$O$82)</f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52" t="s">
        <v>412</v>
      </c>
      <c r="B13" s="152" t="s">
        <v>146</v>
      </c>
      <c r="C13" s="175" t="s">
        <v>440</v>
      </c>
      <c r="D13" s="254">
        <v>2144</v>
      </c>
      <c r="E13" s="175" t="s">
        <v>144</v>
      </c>
      <c r="F13" s="153">
        <v>7</v>
      </c>
      <c r="G13" s="162">
        <v>7</v>
      </c>
      <c r="H13" s="165">
        <v>12</v>
      </c>
      <c r="I13" s="165"/>
      <c r="J13" s="165"/>
      <c r="K13" s="23"/>
      <c r="L13" s="23"/>
      <c r="M13" s="165"/>
      <c r="N13" s="24"/>
      <c r="O13" s="159">
        <f>IF(P13=9,SUM(F13:N13)-SMALL(F13:N13,1),IF(P13=8,SUM(F13:N13),SUM(F13:N13)))</f>
        <v>26</v>
      </c>
      <c r="P13" s="26">
        <f>COUNTA(F13:N13)</f>
        <v>3</v>
      </c>
      <c r="Q13" s="147">
        <f>SUM(F13:N13)</f>
        <v>26</v>
      </c>
      <c r="R13" s="27"/>
      <c r="S13" s="28"/>
      <c r="T13" s="29"/>
      <c r="U13" s="30">
        <f>SUMIF($D$3:$D$82,S13,$Q$3:$Q$82)</f>
        <v>0</v>
      </c>
      <c r="V13" s="31"/>
      <c r="W13" s="32">
        <f>SUMIF($D$3:$D$82,S13,$O$3:$O$82)</f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52" t="s">
        <v>786</v>
      </c>
      <c r="B14" s="152" t="s">
        <v>146</v>
      </c>
      <c r="C14" s="175" t="s">
        <v>784</v>
      </c>
      <c r="D14" s="254" t="s">
        <v>133</v>
      </c>
      <c r="E14" s="175" t="s">
        <v>144</v>
      </c>
      <c r="F14" s="153"/>
      <c r="G14" s="162">
        <v>15</v>
      </c>
      <c r="H14" s="165">
        <v>9</v>
      </c>
      <c r="I14" s="165"/>
      <c r="J14" s="165"/>
      <c r="K14" s="23"/>
      <c r="L14" s="23"/>
      <c r="M14" s="165"/>
      <c r="N14" s="24"/>
      <c r="O14" s="159">
        <f>IF(P14=9,SUM(F14:N14)-SMALL(F14:N14,1),IF(P14=8,SUM(F14:N14),SUM(F14:N14)))</f>
        <v>24</v>
      </c>
      <c r="P14" s="26">
        <f>COUNTA(F14:N14)</f>
        <v>2</v>
      </c>
      <c r="Q14" s="147">
        <f>SUM(F14:N14)</f>
        <v>24</v>
      </c>
      <c r="R14" s="27"/>
      <c r="S14" s="28">
        <v>1843</v>
      </c>
      <c r="T14" s="29" t="s">
        <v>27</v>
      </c>
      <c r="U14" s="30">
        <f>SUMIF($D$3:$D$82,S14,$Q$3:$Q$82)</f>
        <v>0</v>
      </c>
      <c r="V14" s="31"/>
      <c r="W14" s="32">
        <f>SUMIF($D$3:$D$82,S14,$O$3:$O$82)</f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52" t="s">
        <v>411</v>
      </c>
      <c r="B15" s="152" t="s">
        <v>146</v>
      </c>
      <c r="C15" s="175" t="s">
        <v>439</v>
      </c>
      <c r="D15" s="254">
        <v>1180</v>
      </c>
      <c r="E15" s="175" t="s">
        <v>286</v>
      </c>
      <c r="F15" s="153">
        <v>8</v>
      </c>
      <c r="G15" s="162">
        <v>5</v>
      </c>
      <c r="H15" s="165">
        <v>6</v>
      </c>
      <c r="I15" s="165"/>
      <c r="J15" s="165"/>
      <c r="K15" s="23"/>
      <c r="L15" s="23"/>
      <c r="M15" s="165"/>
      <c r="N15" s="24"/>
      <c r="O15" s="159">
        <f>IF(P15=9,SUM(F15:N15)-SMALL(F15:N15,1),IF(P15=8,SUM(F15:N15),SUM(F15:N15)))</f>
        <v>19</v>
      </c>
      <c r="P15" s="26">
        <f>COUNTA(F15:N15)</f>
        <v>3</v>
      </c>
      <c r="Q15" s="147">
        <f>SUM(F15:N15)</f>
        <v>19</v>
      </c>
      <c r="R15" s="27"/>
      <c r="S15" s="28">
        <v>1317</v>
      </c>
      <c r="T15" s="29" t="s">
        <v>28</v>
      </c>
      <c r="U15" s="30">
        <f>SUMIF($D$3:$D$82,S15,$Q$3:$Q$82)</f>
        <v>0</v>
      </c>
      <c r="V15" s="31"/>
      <c r="W15" s="32">
        <f>SUMIF($D$3:$D$82,S15,$O$3:$O$82)</f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52" t="s">
        <v>410</v>
      </c>
      <c r="B16" s="152" t="s">
        <v>146</v>
      </c>
      <c r="C16" s="175" t="s">
        <v>438</v>
      </c>
      <c r="D16" s="254">
        <v>1298</v>
      </c>
      <c r="E16" s="175" t="s">
        <v>139</v>
      </c>
      <c r="F16" s="153">
        <v>9</v>
      </c>
      <c r="G16" s="162">
        <v>8</v>
      </c>
      <c r="H16" s="165"/>
      <c r="I16" s="165"/>
      <c r="J16" s="165"/>
      <c r="K16" s="23"/>
      <c r="L16" s="23"/>
      <c r="M16" s="165"/>
      <c r="N16" s="24"/>
      <c r="O16" s="159">
        <f>IF(P16=9,SUM(F16:N16)-SMALL(F16:N16,1),IF(P16=8,SUM(F16:N16),SUM(F16:N16)))</f>
        <v>17</v>
      </c>
      <c r="P16" s="26">
        <f>COUNTA(F16:N16)</f>
        <v>2</v>
      </c>
      <c r="Q16" s="147">
        <f>SUM(F16:N16)</f>
        <v>17</v>
      </c>
      <c r="R16" s="27"/>
      <c r="S16" s="28"/>
      <c r="T16" s="29"/>
      <c r="U16" s="30">
        <f>SUMIF($D$3:$D$82,S16,$Q$3:$Q$82)</f>
        <v>0</v>
      </c>
      <c r="V16" s="31"/>
      <c r="W16" s="32">
        <f>SUMIF($D$3:$D$82,S16,$O$3:$O$82)</f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52" t="s">
        <v>413</v>
      </c>
      <c r="B17" s="152" t="s">
        <v>146</v>
      </c>
      <c r="C17" s="175" t="s">
        <v>441</v>
      </c>
      <c r="D17" s="254">
        <v>2057</v>
      </c>
      <c r="E17" s="175" t="s">
        <v>142</v>
      </c>
      <c r="F17" s="153">
        <v>6</v>
      </c>
      <c r="G17" s="162">
        <v>6</v>
      </c>
      <c r="H17" s="165">
        <v>5</v>
      </c>
      <c r="I17" s="23"/>
      <c r="J17" s="23"/>
      <c r="K17" s="23"/>
      <c r="L17" s="23"/>
      <c r="M17" s="23"/>
      <c r="N17" s="24"/>
      <c r="O17" s="159">
        <f>IF(P17=9,SUM(F17:N17)-SMALL(F17:N17,1),IF(P17=8,SUM(F17:N17),SUM(F17:N17)))</f>
        <v>17</v>
      </c>
      <c r="P17" s="26">
        <f>COUNTA(F17:N17)</f>
        <v>3</v>
      </c>
      <c r="Q17" s="147">
        <f>SUM(F17:N17)</f>
        <v>17</v>
      </c>
      <c r="R17" s="27"/>
      <c r="S17" s="28">
        <v>2521</v>
      </c>
      <c r="T17" s="29" t="s">
        <v>170</v>
      </c>
      <c r="U17" s="30">
        <f>SUMIF($D$3:$D$82,S17,$Q$3:$Q$82)</f>
        <v>0</v>
      </c>
      <c r="V17" s="31"/>
      <c r="W17" s="32">
        <f>SUMIF($D$3:$D$82,S17,$O$3:$O$82)</f>
        <v>7</v>
      </c>
      <c r="X17" s="19"/>
      <c r="Y17" s="33"/>
      <c r="Z17" s="33"/>
      <c r="AA17" s="33"/>
      <c r="AB17" s="33"/>
    </row>
    <row r="18" spans="1:28" ht="29.1" customHeight="1" thickBot="1" x14ac:dyDescent="0.4">
      <c r="A18" s="152" t="s">
        <v>416</v>
      </c>
      <c r="B18" s="152" t="s">
        <v>146</v>
      </c>
      <c r="C18" s="175" t="s">
        <v>444</v>
      </c>
      <c r="D18" s="254">
        <v>1180</v>
      </c>
      <c r="E18" s="175" t="s">
        <v>286</v>
      </c>
      <c r="F18" s="153">
        <v>5</v>
      </c>
      <c r="G18" s="162">
        <v>5</v>
      </c>
      <c r="H18" s="165">
        <v>5</v>
      </c>
      <c r="I18" s="165"/>
      <c r="J18" s="165"/>
      <c r="K18" s="23"/>
      <c r="L18" s="23"/>
      <c r="M18" s="165"/>
      <c r="N18" s="24"/>
      <c r="O18" s="159">
        <f>IF(P18=9,SUM(F18:N18)-SMALL(F18:N18,1),IF(P18=8,SUM(F18:N18),SUM(F18:N18)))</f>
        <v>15</v>
      </c>
      <c r="P18" s="26">
        <f>COUNTA(F18:N18)</f>
        <v>3</v>
      </c>
      <c r="Q18" s="147">
        <f>SUM(F18:N18)</f>
        <v>15</v>
      </c>
      <c r="R18" s="27"/>
      <c r="S18" s="28">
        <v>2144</v>
      </c>
      <c r="T18" s="145" t="s">
        <v>107</v>
      </c>
      <c r="U18" s="30">
        <f>SUMIF($D$3:$D$82,S18,$Q$3:$Q$82)</f>
        <v>562</v>
      </c>
      <c r="V18" s="31"/>
      <c r="W18" s="32">
        <f>SUMIF($D$3:$D$82,S18,$O$3:$O$82)</f>
        <v>562</v>
      </c>
      <c r="X18" s="19"/>
      <c r="Y18" s="33"/>
      <c r="Z18" s="33"/>
      <c r="AA18" s="33"/>
      <c r="AB18" s="33"/>
    </row>
    <row r="19" spans="1:28" ht="29.1" customHeight="1" thickBot="1" x14ac:dyDescent="0.4">
      <c r="A19" s="152" t="s">
        <v>418</v>
      </c>
      <c r="B19" s="152" t="s">
        <v>146</v>
      </c>
      <c r="C19" s="175" t="s">
        <v>446</v>
      </c>
      <c r="D19" s="254">
        <v>1180</v>
      </c>
      <c r="E19" s="175" t="s">
        <v>286</v>
      </c>
      <c r="F19" s="153">
        <v>5</v>
      </c>
      <c r="G19" s="162">
        <v>5</v>
      </c>
      <c r="H19" s="165">
        <v>5</v>
      </c>
      <c r="I19" s="165"/>
      <c r="J19" s="165"/>
      <c r="K19" s="23"/>
      <c r="L19" s="23"/>
      <c r="M19" s="165"/>
      <c r="N19" s="24"/>
      <c r="O19" s="159">
        <f>IF(P19=9,SUM(F19:N19)-SMALL(F19:N19,1),IF(P19=8,SUM(F19:N19),SUM(F19:N19)))</f>
        <v>15</v>
      </c>
      <c r="P19" s="26">
        <f>COUNTA(F19:N19)</f>
        <v>3</v>
      </c>
      <c r="Q19" s="147">
        <f>SUM(F19:N19)</f>
        <v>15</v>
      </c>
      <c r="R19" s="27"/>
      <c r="S19" s="28"/>
      <c r="T19" s="29"/>
      <c r="U19" s="30">
        <f>SUMIF($D$3:$D$82,S19,$Q$3:$Q$82)</f>
        <v>0</v>
      </c>
      <c r="V19" s="31"/>
      <c r="W19" s="32">
        <f>SUMIF($D$3:$D$82,S19,$O$3:$O$82)</f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52" t="s">
        <v>420</v>
      </c>
      <c r="B20" s="152" t="s">
        <v>146</v>
      </c>
      <c r="C20" s="175" t="s">
        <v>448</v>
      </c>
      <c r="D20" s="254">
        <v>1773</v>
      </c>
      <c r="E20" s="175" t="s">
        <v>71</v>
      </c>
      <c r="F20" s="153">
        <v>5</v>
      </c>
      <c r="G20" s="162">
        <v>5</v>
      </c>
      <c r="H20" s="165">
        <v>5</v>
      </c>
      <c r="I20" s="165"/>
      <c r="J20" s="165"/>
      <c r="K20" s="23"/>
      <c r="L20" s="23"/>
      <c r="M20" s="165"/>
      <c r="N20" s="24"/>
      <c r="O20" s="159">
        <f>IF(P20=9,SUM(F20:N20)-SMALL(F20:N20,1),IF(P20=8,SUM(F20:N20),SUM(F20:N20)))</f>
        <v>15</v>
      </c>
      <c r="P20" s="26">
        <f>COUNTA(F20:N20)</f>
        <v>3</v>
      </c>
      <c r="Q20" s="147">
        <f>SUM(F20:N20)</f>
        <v>15</v>
      </c>
      <c r="R20" s="27"/>
      <c r="S20" s="28">
        <v>1298</v>
      </c>
      <c r="T20" s="29" t="s">
        <v>35</v>
      </c>
      <c r="U20" s="30">
        <f>SUMIF($D$3:$D$82,S20,$Q$3:$Q$82)</f>
        <v>109</v>
      </c>
      <c r="V20" s="31"/>
      <c r="W20" s="32">
        <f>SUMIF($D$3:$D$82,S20,$O$3:$O$82)</f>
        <v>109</v>
      </c>
      <c r="X20" s="19"/>
      <c r="Y20" s="33"/>
      <c r="Z20" s="33"/>
      <c r="AA20" s="33"/>
      <c r="AB20" s="33"/>
    </row>
    <row r="21" spans="1:28" ht="29.1" customHeight="1" thickBot="1" x14ac:dyDescent="0.4">
      <c r="A21" s="152" t="s">
        <v>421</v>
      </c>
      <c r="B21" s="152" t="s">
        <v>146</v>
      </c>
      <c r="C21" s="175" t="s">
        <v>449</v>
      </c>
      <c r="D21" s="254">
        <v>2186</v>
      </c>
      <c r="E21" s="175" t="s">
        <v>175</v>
      </c>
      <c r="F21" s="153">
        <v>5</v>
      </c>
      <c r="G21" s="162">
        <v>5</v>
      </c>
      <c r="H21" s="165">
        <v>5</v>
      </c>
      <c r="I21" s="165"/>
      <c r="J21" s="165"/>
      <c r="K21" s="23"/>
      <c r="L21" s="23"/>
      <c r="M21" s="165"/>
      <c r="N21" s="24"/>
      <c r="O21" s="159">
        <f>IF(P21=9,SUM(F21:N21)-SMALL(F21:N21,1),IF(P21=8,SUM(F21:N21),SUM(F21:N21)))</f>
        <v>15</v>
      </c>
      <c r="P21" s="26">
        <f>COUNTA(F21:N21)</f>
        <v>3</v>
      </c>
      <c r="Q21" s="147">
        <f>SUM(F21:N21)</f>
        <v>15</v>
      </c>
      <c r="R21" s="27"/>
      <c r="S21" s="28">
        <v>2271</v>
      </c>
      <c r="T21" s="29" t="s">
        <v>120</v>
      </c>
      <c r="U21" s="30">
        <f>SUMIF($D$3:$D$82,S21,$Q$3:$Q$82)</f>
        <v>0</v>
      </c>
      <c r="V21" s="31"/>
      <c r="W21" s="32">
        <f>SUMIF($D$3:$D$82,S21,$O$3:$O$82)</f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52" t="s">
        <v>422</v>
      </c>
      <c r="B22" s="152" t="s">
        <v>146</v>
      </c>
      <c r="C22" s="175" t="s">
        <v>450</v>
      </c>
      <c r="D22" s="254">
        <v>1172</v>
      </c>
      <c r="E22" s="175" t="s">
        <v>288</v>
      </c>
      <c r="F22" s="153">
        <v>5</v>
      </c>
      <c r="G22" s="162">
        <v>5</v>
      </c>
      <c r="H22" s="165">
        <v>5</v>
      </c>
      <c r="I22" s="165"/>
      <c r="J22" s="165"/>
      <c r="K22" s="23"/>
      <c r="L22" s="23"/>
      <c r="M22" s="165"/>
      <c r="N22" s="24"/>
      <c r="O22" s="159">
        <f>IF(P22=9,SUM(F22:N22)-SMALL(F22:N22,1),IF(P22=8,SUM(F22:N22),SUM(F22:N22)))</f>
        <v>15</v>
      </c>
      <c r="P22" s="26">
        <f>COUNTA(F22:N22)</f>
        <v>3</v>
      </c>
      <c r="Q22" s="147">
        <f>SUM(F22:N22)</f>
        <v>15</v>
      </c>
      <c r="R22" s="27"/>
      <c r="S22" s="28">
        <v>2186</v>
      </c>
      <c r="T22" s="29" t="s">
        <v>122</v>
      </c>
      <c r="U22" s="30">
        <f>SUMIF($D$3:$D$82,S22,$Q$3:$Q$82)</f>
        <v>295</v>
      </c>
      <c r="V22" s="31"/>
      <c r="W22" s="32">
        <f>SUMIF($D$3:$D$82,S22,$O$3:$O$82)</f>
        <v>300</v>
      </c>
      <c r="X22" s="19"/>
      <c r="Y22" s="6"/>
      <c r="Z22" s="6"/>
      <c r="AA22" s="6"/>
      <c r="AB22" s="6"/>
    </row>
    <row r="23" spans="1:28" ht="29.1" customHeight="1" thickBot="1" x14ac:dyDescent="0.4">
      <c r="A23" s="152" t="s">
        <v>424</v>
      </c>
      <c r="B23" s="152" t="s">
        <v>146</v>
      </c>
      <c r="C23" s="175" t="s">
        <v>452</v>
      </c>
      <c r="D23" s="254">
        <v>2057</v>
      </c>
      <c r="E23" s="175" t="s">
        <v>142</v>
      </c>
      <c r="F23" s="153">
        <v>5</v>
      </c>
      <c r="G23" s="162">
        <v>5</v>
      </c>
      <c r="H23" s="165">
        <v>5</v>
      </c>
      <c r="I23" s="165"/>
      <c r="J23" s="165"/>
      <c r="K23" s="23"/>
      <c r="L23" s="23"/>
      <c r="M23" s="165"/>
      <c r="N23" s="24"/>
      <c r="O23" s="159">
        <f>IF(P23=9,SUM(F23:N23)-SMALL(F23:N23,1),IF(P23=8,SUM(F23:N23),SUM(F23:N23)))</f>
        <v>15</v>
      </c>
      <c r="P23" s="26">
        <f>COUNTA(F23:N23)</f>
        <v>3</v>
      </c>
      <c r="Q23" s="147">
        <f>SUM(F23:N23)</f>
        <v>15</v>
      </c>
      <c r="R23" s="27"/>
      <c r="S23" s="28">
        <v>1756</v>
      </c>
      <c r="T23" s="29" t="s">
        <v>37</v>
      </c>
      <c r="U23" s="30">
        <f>SUMIF($D$3:$D$82,S23,$Q$3:$Q$82)</f>
        <v>0</v>
      </c>
      <c r="V23" s="31"/>
      <c r="W23" s="32">
        <f>SUMIF($D$3:$D$82,S23,$O$3:$O$82)</f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52" t="s">
        <v>425</v>
      </c>
      <c r="B24" s="152" t="s">
        <v>146</v>
      </c>
      <c r="C24" s="175" t="s">
        <v>453</v>
      </c>
      <c r="D24" s="254">
        <v>1172</v>
      </c>
      <c r="E24" s="175" t="s">
        <v>288</v>
      </c>
      <c r="F24" s="153">
        <v>5</v>
      </c>
      <c r="G24" s="162">
        <v>5</v>
      </c>
      <c r="H24" s="165">
        <v>5</v>
      </c>
      <c r="I24" s="165"/>
      <c r="J24" s="165"/>
      <c r="K24" s="23"/>
      <c r="L24" s="23"/>
      <c r="M24" s="165"/>
      <c r="N24" s="24"/>
      <c r="O24" s="159">
        <f>IF(P24=9,SUM(F24:N24)-SMALL(F24:N24,1),IF(P24=8,SUM(F24:N24),SUM(F24:N24)))</f>
        <v>15</v>
      </c>
      <c r="P24" s="26">
        <f>COUNTA(F24:N24)</f>
        <v>3</v>
      </c>
      <c r="Q24" s="147">
        <f>SUM(F24:N24)</f>
        <v>15</v>
      </c>
      <c r="R24" s="27"/>
      <c r="S24" s="28">
        <v>1177</v>
      </c>
      <c r="T24" s="29" t="s">
        <v>38</v>
      </c>
      <c r="U24" s="30">
        <f>SUMIF($D$3:$D$82,S24,$Q$3:$Q$82)</f>
        <v>0</v>
      </c>
      <c r="V24" s="31"/>
      <c r="W24" s="32">
        <f>SUMIF($D$3:$D$82,S24,$O$3:$O$82)</f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52" t="s">
        <v>872</v>
      </c>
      <c r="B25" s="152" t="s">
        <v>146</v>
      </c>
      <c r="C25" s="175" t="s">
        <v>871</v>
      </c>
      <c r="D25" s="254" t="s">
        <v>127</v>
      </c>
      <c r="E25" s="175" t="s">
        <v>114</v>
      </c>
      <c r="F25" s="153"/>
      <c r="G25" s="162"/>
      <c r="H25" s="165">
        <v>15</v>
      </c>
      <c r="I25" s="165"/>
      <c r="J25" s="165"/>
      <c r="K25" s="23"/>
      <c r="L25" s="23"/>
      <c r="M25" s="165"/>
      <c r="N25" s="24"/>
      <c r="O25" s="159">
        <f>IF(P25=9,SUM(F25:N25)-SMALL(F25:N25,1),IF(P25=8,SUM(F25:N25),SUM(F25:N25)))</f>
        <v>15</v>
      </c>
      <c r="P25" s="26">
        <f>COUNTA(F25:N25)</f>
        <v>1</v>
      </c>
      <c r="Q25" s="147">
        <v>0</v>
      </c>
      <c r="R25" s="27"/>
      <c r="S25" s="28">
        <v>1266</v>
      </c>
      <c r="T25" s="29" t="s">
        <v>39</v>
      </c>
      <c r="U25" s="30">
        <f>SUMIF($D$3:$D$82,S25,$Q$3:$Q$82)</f>
        <v>0</v>
      </c>
      <c r="V25" s="31"/>
      <c r="W25" s="32">
        <f>SUMIF($D$3:$D$82,S25,$O$3:$O$82)</f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52" t="s">
        <v>414</v>
      </c>
      <c r="B26" s="152" t="s">
        <v>146</v>
      </c>
      <c r="C26" s="175" t="s">
        <v>442</v>
      </c>
      <c r="D26" s="254">
        <v>1174</v>
      </c>
      <c r="E26" s="175" t="s">
        <v>287</v>
      </c>
      <c r="F26" s="153">
        <v>5</v>
      </c>
      <c r="G26" s="162">
        <v>5</v>
      </c>
      <c r="H26" s="165"/>
      <c r="I26" s="165"/>
      <c r="J26" s="165"/>
      <c r="K26" s="23"/>
      <c r="L26" s="23"/>
      <c r="M26" s="165"/>
      <c r="N26" s="24"/>
      <c r="O26" s="159">
        <f>IF(P26=9,SUM(F26:N26)-SMALL(F26:N26,1),IF(P26=8,SUM(F26:N26),SUM(F26:N26)))</f>
        <v>10</v>
      </c>
      <c r="P26" s="26">
        <f>COUNTA(F26:N26)</f>
        <v>2</v>
      </c>
      <c r="Q26" s="147">
        <f>SUM(F26:N26)</f>
        <v>10</v>
      </c>
      <c r="R26" s="27"/>
      <c r="S26" s="28">
        <v>1757</v>
      </c>
      <c r="T26" s="29" t="s">
        <v>40</v>
      </c>
      <c r="U26" s="30">
        <f>SUMIF($D$3:$D$82,S26,$Q$3:$Q$82)</f>
        <v>0</v>
      </c>
      <c r="V26" s="31"/>
      <c r="W26" s="32">
        <f>SUMIF($D$3:$D$82,S26,$O$3:$O$82)</f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52" t="s">
        <v>417</v>
      </c>
      <c r="B27" s="152" t="s">
        <v>146</v>
      </c>
      <c r="C27" s="175" t="s">
        <v>445</v>
      </c>
      <c r="D27" s="254">
        <v>2186</v>
      </c>
      <c r="E27" s="175" t="s">
        <v>175</v>
      </c>
      <c r="F27" s="153">
        <v>5</v>
      </c>
      <c r="G27" s="162">
        <v>5</v>
      </c>
      <c r="H27" s="165"/>
      <c r="I27" s="165"/>
      <c r="J27" s="165"/>
      <c r="K27" s="23"/>
      <c r="L27" s="23"/>
      <c r="M27" s="165"/>
      <c r="N27" s="24"/>
      <c r="O27" s="159">
        <f>IF(P27=9,SUM(F27:N27)-SMALL(F27:N27,1),IF(P27=8,SUM(F27:N27),SUM(F27:N27)))</f>
        <v>10</v>
      </c>
      <c r="P27" s="26">
        <f>COUNTA(F27:N27)</f>
        <v>2</v>
      </c>
      <c r="Q27" s="147">
        <f>SUM(F27:N27)</f>
        <v>10</v>
      </c>
      <c r="R27" s="27"/>
      <c r="S27" s="28">
        <v>1760</v>
      </c>
      <c r="T27" s="29" t="s">
        <v>41</v>
      </c>
      <c r="U27" s="30">
        <f>SUMIF($D$3:$D$82,S27,$Q$3:$Q$82)</f>
        <v>0</v>
      </c>
      <c r="V27" s="31"/>
      <c r="W27" s="32">
        <f>SUMIF($D$3:$D$82,S27,$O$3:$O$82)</f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2" t="s">
        <v>419</v>
      </c>
      <c r="B28" s="152" t="s">
        <v>146</v>
      </c>
      <c r="C28" s="175" t="s">
        <v>447</v>
      </c>
      <c r="D28" s="254">
        <v>2310</v>
      </c>
      <c r="E28" s="175" t="s">
        <v>140</v>
      </c>
      <c r="F28" s="153">
        <v>5</v>
      </c>
      <c r="G28" s="162">
        <v>5</v>
      </c>
      <c r="H28" s="165"/>
      <c r="I28" s="165"/>
      <c r="J28" s="165"/>
      <c r="K28" s="23"/>
      <c r="L28" s="23"/>
      <c r="M28" s="165"/>
      <c r="N28" s="24"/>
      <c r="O28" s="159">
        <f>IF(P28=9,SUM(F28:N28)-SMALL(F28:N28,1),IF(P28=8,SUM(F28:N28),SUM(F28:N28)))</f>
        <v>10</v>
      </c>
      <c r="P28" s="26">
        <f>COUNTA(F28:N28)</f>
        <v>2</v>
      </c>
      <c r="Q28" s="147">
        <f>SUM(F28:N28)</f>
        <v>10</v>
      </c>
      <c r="R28" s="27"/>
      <c r="S28" s="28">
        <v>1174</v>
      </c>
      <c r="T28" s="29" t="s">
        <v>121</v>
      </c>
      <c r="U28" s="30">
        <f>SUMIF($D$3:$D$82,S28,$Q$3:$Q$82)</f>
        <v>10</v>
      </c>
      <c r="V28" s="31"/>
      <c r="W28" s="32">
        <f>SUMIF($D$3:$D$82,S28,$O$3:$O$82)</f>
        <v>15</v>
      </c>
      <c r="X28" s="19"/>
      <c r="Y28" s="6"/>
      <c r="Z28" s="6"/>
      <c r="AA28" s="6"/>
      <c r="AB28" s="6"/>
    </row>
    <row r="29" spans="1:28" ht="29.1" customHeight="1" thickBot="1" x14ac:dyDescent="0.4">
      <c r="A29" s="152" t="s">
        <v>426</v>
      </c>
      <c r="B29" s="152" t="s">
        <v>146</v>
      </c>
      <c r="C29" s="175" t="s">
        <v>454</v>
      </c>
      <c r="D29" s="254">
        <v>2027</v>
      </c>
      <c r="E29" s="175" t="s">
        <v>20</v>
      </c>
      <c r="F29" s="153">
        <v>5</v>
      </c>
      <c r="G29" s="162">
        <v>5</v>
      </c>
      <c r="H29" s="165"/>
      <c r="I29" s="165"/>
      <c r="J29" s="165"/>
      <c r="K29" s="23"/>
      <c r="L29" s="23"/>
      <c r="M29" s="165"/>
      <c r="N29" s="24"/>
      <c r="O29" s="159">
        <f>IF(P29=9,SUM(F29:N29)-SMALL(F29:N29,1),IF(P29=8,SUM(F29:N29),SUM(F29:N29)))</f>
        <v>10</v>
      </c>
      <c r="P29" s="26">
        <f>COUNTA(F29:N29)</f>
        <v>2</v>
      </c>
      <c r="Q29" s="147">
        <f>SUM(F29:N29)</f>
        <v>10</v>
      </c>
      <c r="R29" s="27"/>
      <c r="S29" s="28">
        <v>1731</v>
      </c>
      <c r="T29" s="29" t="s">
        <v>43</v>
      </c>
      <c r="U29" s="30">
        <f>SUMIF($D$3:$D$82,S29,$Q$3:$Q$82)</f>
        <v>0</v>
      </c>
      <c r="V29" s="31"/>
      <c r="W29" s="32">
        <f>SUMIF($D$3:$D$82,S29,$O$3:$O$82)</f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2" t="s">
        <v>415</v>
      </c>
      <c r="B30" s="152" t="s">
        <v>146</v>
      </c>
      <c r="C30" s="175" t="s">
        <v>443</v>
      </c>
      <c r="D30" s="254">
        <v>1180</v>
      </c>
      <c r="E30" s="175" t="s">
        <v>286</v>
      </c>
      <c r="F30" s="153">
        <v>5</v>
      </c>
      <c r="G30" s="162"/>
      <c r="H30" s="165">
        <v>5</v>
      </c>
      <c r="I30" s="165"/>
      <c r="J30" s="165"/>
      <c r="K30" s="23"/>
      <c r="L30" s="23"/>
      <c r="M30" s="165"/>
      <c r="N30" s="24"/>
      <c r="O30" s="159">
        <f>IF(P30=9,SUM(F30:N30)-SMALL(F30:N30,1),IF(P30=8,SUM(F30:N30),SUM(F30:N30)))</f>
        <v>10</v>
      </c>
      <c r="P30" s="26">
        <f>COUNTA(F30:N30)</f>
        <v>2</v>
      </c>
      <c r="Q30" s="147">
        <f t="shared" ref="Q30:Q31" si="0">SUM(F30:N30)</f>
        <v>10</v>
      </c>
      <c r="R30" s="27"/>
      <c r="S30" s="28">
        <v>1773</v>
      </c>
      <c r="T30" s="29" t="s">
        <v>71</v>
      </c>
      <c r="U30" s="30">
        <f>SUMIF($D$3:$D$82,S30,$Q$3:$Q$82)</f>
        <v>15</v>
      </c>
      <c r="V30" s="31"/>
      <c r="W30" s="32">
        <f>SUMIF($D$3:$D$82,S30,$O$3:$O$82)</f>
        <v>15</v>
      </c>
      <c r="X30" s="19"/>
      <c r="Y30" s="6"/>
      <c r="Z30" s="6"/>
      <c r="AA30" s="6"/>
      <c r="AB30" s="6"/>
    </row>
    <row r="31" spans="1:28" ht="29.1" customHeight="1" thickBot="1" x14ac:dyDescent="0.4">
      <c r="A31" s="152" t="s">
        <v>427</v>
      </c>
      <c r="B31" s="152" t="s">
        <v>146</v>
      </c>
      <c r="C31" s="175" t="s">
        <v>455</v>
      </c>
      <c r="D31" s="254">
        <v>2057</v>
      </c>
      <c r="E31" s="175" t="s">
        <v>142</v>
      </c>
      <c r="F31" s="153">
        <v>5</v>
      </c>
      <c r="G31" s="162"/>
      <c r="H31" s="165">
        <v>5</v>
      </c>
      <c r="I31" s="23"/>
      <c r="J31" s="23"/>
      <c r="K31" s="23"/>
      <c r="L31" s="23"/>
      <c r="M31" s="165"/>
      <c r="N31" s="24"/>
      <c r="O31" s="159">
        <f>IF(P31=9,SUM(F31:N31)-SMALL(F31:N31,1),IF(P31=8,SUM(F31:N31),SUM(F31:N31)))</f>
        <v>10</v>
      </c>
      <c r="P31" s="26">
        <f>COUNTA(F31:N31)</f>
        <v>2</v>
      </c>
      <c r="Q31" s="147">
        <f t="shared" si="0"/>
        <v>10</v>
      </c>
      <c r="R31" s="27"/>
      <c r="S31" s="28">
        <v>1347</v>
      </c>
      <c r="T31" s="29" t="s">
        <v>45</v>
      </c>
      <c r="U31" s="30">
        <f>SUMIF($D$3:$D$82,S31,$Q$3:$Q$82)</f>
        <v>0</v>
      </c>
      <c r="V31" s="31"/>
      <c r="W31" s="32">
        <f>SUMIF($D$3:$D$82,S31,$O$3:$O$82)</f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2" t="s">
        <v>874</v>
      </c>
      <c r="B32" s="152" t="s">
        <v>146</v>
      </c>
      <c r="C32" s="175" t="s">
        <v>873</v>
      </c>
      <c r="D32" s="254" t="s">
        <v>168</v>
      </c>
      <c r="E32" s="175" t="s">
        <v>169</v>
      </c>
      <c r="F32" s="153"/>
      <c r="G32" s="162"/>
      <c r="H32" s="165">
        <v>7</v>
      </c>
      <c r="I32" s="165"/>
      <c r="J32" s="165"/>
      <c r="K32" s="23"/>
      <c r="L32" s="23"/>
      <c r="M32" s="165"/>
      <c r="N32" s="24"/>
      <c r="O32" s="159">
        <f>IF(P32=9,SUM(F32:N32)-SMALL(F32:N32,1),IF(P32=8,SUM(F32:N32),SUM(F32:N32)))</f>
        <v>7</v>
      </c>
      <c r="P32" s="26">
        <f>COUNTA(F32:N32)</f>
        <v>1</v>
      </c>
      <c r="Q32" s="147">
        <v>0</v>
      </c>
      <c r="R32" s="27"/>
      <c r="S32" s="28">
        <v>1889</v>
      </c>
      <c r="T32" s="29" t="s">
        <v>115</v>
      </c>
      <c r="U32" s="30">
        <f>SUMIF($D$3:$D$82,S32,$Q$3:$Q$82)</f>
        <v>0</v>
      </c>
      <c r="V32" s="31"/>
      <c r="W32" s="32">
        <f>SUMIF($D$3:$D$82,S32,$O$3:$O$82)</f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2" t="s">
        <v>423</v>
      </c>
      <c r="B33" s="152" t="s">
        <v>146</v>
      </c>
      <c r="C33" s="175" t="s">
        <v>451</v>
      </c>
      <c r="D33" s="254">
        <v>1172</v>
      </c>
      <c r="E33" s="175" t="s">
        <v>288</v>
      </c>
      <c r="F33" s="23">
        <v>5</v>
      </c>
      <c r="G33" s="162"/>
      <c r="H33" s="165"/>
      <c r="I33" s="165"/>
      <c r="J33" s="165"/>
      <c r="K33" s="23"/>
      <c r="L33" s="23"/>
      <c r="M33" s="165"/>
      <c r="N33" s="24"/>
      <c r="O33" s="159">
        <f>IF(P33=9,SUM(F33:N33)-SMALL(F33:N33,1),IF(P33=8,SUM(F33:N33),SUM(F33:N33)))</f>
        <v>5</v>
      </c>
      <c r="P33" s="26">
        <f>COUNTA(F33:N33)</f>
        <v>1</v>
      </c>
      <c r="Q33" s="147">
        <v>0</v>
      </c>
      <c r="R33" s="27"/>
      <c r="S33" s="28">
        <v>1883</v>
      </c>
      <c r="T33" s="29" t="s">
        <v>47</v>
      </c>
      <c r="U33" s="30">
        <f>SUMIF($D$3:$D$82,S33,$Q$3:$Q$82)</f>
        <v>0</v>
      </c>
      <c r="V33" s="31"/>
      <c r="W33" s="32">
        <f>SUMIF($D$3:$D$82,S33,$O$3:$O$82)</f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2" t="s">
        <v>787</v>
      </c>
      <c r="B34" s="152" t="s">
        <v>146</v>
      </c>
      <c r="C34" s="175" t="s">
        <v>785</v>
      </c>
      <c r="D34" s="254" t="s">
        <v>763</v>
      </c>
      <c r="E34" s="175" t="s">
        <v>287</v>
      </c>
      <c r="F34" s="23"/>
      <c r="G34" s="165">
        <v>5</v>
      </c>
      <c r="H34" s="165"/>
      <c r="I34" s="23"/>
      <c r="J34" s="23"/>
      <c r="K34" s="23"/>
      <c r="L34" s="23"/>
      <c r="M34" s="165"/>
      <c r="N34" s="24"/>
      <c r="O34" s="159">
        <f>IF(P34=9,SUM(F34:N34)-SMALL(F34:N34,1),IF(P34=8,SUM(F34:N34),SUM(F34:N34)))</f>
        <v>5</v>
      </c>
      <c r="P34" s="26">
        <f>COUNTA(F34:N34)</f>
        <v>1</v>
      </c>
      <c r="Q34" s="147">
        <v>0</v>
      </c>
      <c r="R34" s="27"/>
      <c r="S34" s="28">
        <v>2072</v>
      </c>
      <c r="T34" s="29" t="s">
        <v>109</v>
      </c>
      <c r="U34" s="30">
        <f>SUMIF($D$3:$D$82,S34,$Q$3:$Q$82)</f>
        <v>0</v>
      </c>
      <c r="V34" s="31"/>
      <c r="W34" s="32">
        <f>SUMIF($D$3:$D$82,S34,$O$3:$O$82)</f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52" t="s">
        <v>876</v>
      </c>
      <c r="B35" s="152" t="s">
        <v>146</v>
      </c>
      <c r="C35" s="175" t="s">
        <v>875</v>
      </c>
      <c r="D35" s="254" t="s">
        <v>130</v>
      </c>
      <c r="E35" s="175" t="s">
        <v>142</v>
      </c>
      <c r="F35" s="23"/>
      <c r="G35" s="165"/>
      <c r="H35" s="165">
        <v>5</v>
      </c>
      <c r="I35" s="165"/>
      <c r="J35" s="165"/>
      <c r="K35" s="23"/>
      <c r="L35" s="23"/>
      <c r="M35" s="165"/>
      <c r="N35" s="24"/>
      <c r="O35" s="159">
        <f>IF(P35=9,SUM(F35:N35)-SMALL(F35:N35,1),IF(P35=8,SUM(F35:N35),SUM(F35:N35)))</f>
        <v>5</v>
      </c>
      <c r="P35" s="26">
        <f>COUNTA(F35:N35)</f>
        <v>1</v>
      </c>
      <c r="Q35" s="147">
        <v>0</v>
      </c>
      <c r="R35" s="27"/>
      <c r="S35" s="28">
        <v>1615</v>
      </c>
      <c r="T35" s="29" t="s">
        <v>110</v>
      </c>
      <c r="U35" s="30">
        <f>SUMIF($D$3:$D$82,S35,$Q$3:$Q$82)</f>
        <v>0</v>
      </c>
      <c r="V35" s="31"/>
      <c r="W35" s="32">
        <f>SUMIF($D$3:$D$82,S35,$O$3:$O$82)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2" t="s">
        <v>878</v>
      </c>
      <c r="B36" s="152" t="s">
        <v>146</v>
      </c>
      <c r="C36" s="175" t="s">
        <v>877</v>
      </c>
      <c r="D36" s="254" t="s">
        <v>174</v>
      </c>
      <c r="E36" s="175" t="s">
        <v>175</v>
      </c>
      <c r="F36" s="23"/>
      <c r="G36" s="165"/>
      <c r="H36" s="165">
        <v>5</v>
      </c>
      <c r="I36" s="23"/>
      <c r="J36" s="23"/>
      <c r="K36" s="23"/>
      <c r="L36" s="23"/>
      <c r="M36" s="165"/>
      <c r="N36" s="24"/>
      <c r="O36" s="159">
        <f>IF(P36=9,SUM(F36:N36)-SMALL(F36:N36,1),IF(P36=8,SUM(F36:N36),SUM(F36:N36)))</f>
        <v>5</v>
      </c>
      <c r="P36" s="26">
        <f>COUNTA(F36:N36)</f>
        <v>1</v>
      </c>
      <c r="Q36" s="147">
        <v>0</v>
      </c>
      <c r="R36" s="27"/>
      <c r="S36" s="28">
        <v>48</v>
      </c>
      <c r="T36" s="29" t="s">
        <v>111</v>
      </c>
      <c r="U36" s="30">
        <f>SUMIF($D$3:$D$82,S36,$Q$3:$Q$82)</f>
        <v>0</v>
      </c>
      <c r="V36" s="31"/>
      <c r="W36" s="32">
        <f>SUMIF($D$3:$D$82,S36,$O$3:$O$82)</f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2"/>
      <c r="B37" s="152" t="str">
        <f t="shared" ref="B37:B39" si="1">IF(P37&lt;2,"NO","SI")</f>
        <v>NO</v>
      </c>
      <c r="C37" s="175"/>
      <c r="D37" s="254"/>
      <c r="E37" s="175"/>
      <c r="F37" s="23"/>
      <c r="G37" s="165"/>
      <c r="H37" s="23"/>
      <c r="I37" s="23"/>
      <c r="J37" s="23"/>
      <c r="K37" s="23"/>
      <c r="L37" s="23"/>
      <c r="M37" s="23"/>
      <c r="N37" s="24"/>
      <c r="O37" s="25">
        <f t="shared" ref="O37:O39" si="2">IF(P37=9,SUM(F37:N37)-SMALL(F37:N37,1)-SMALL(F37:N37,2),IF(P37=8,SUM(F37:N37)-SMALL(F37:N37,1),SUM(F37:N37)))</f>
        <v>0</v>
      </c>
      <c r="P37" s="26">
        <f t="shared" ref="P37:P39" si="3">COUNTA(F37:N37)</f>
        <v>0</v>
      </c>
      <c r="Q37" s="147">
        <f t="shared" ref="Q37:Q39" si="4">SUM(F37:N37)</f>
        <v>0</v>
      </c>
      <c r="R37" s="27"/>
      <c r="S37" s="28">
        <v>1353</v>
      </c>
      <c r="T37" s="29" t="s">
        <v>112</v>
      </c>
      <c r="U37" s="30">
        <f>SUMIF($D$3:$D$82,S37,$Q$3:$Q$82)</f>
        <v>0</v>
      </c>
      <c r="V37" s="31"/>
      <c r="W37" s="32">
        <f>SUMIF($D$3:$D$82,S37,$O$3:$O$82)</f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2"/>
      <c r="B38" s="152" t="str">
        <f t="shared" si="1"/>
        <v>NO</v>
      </c>
      <c r="C38" s="175"/>
      <c r="D38" s="254"/>
      <c r="E38" s="175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2"/>
        <v>0</v>
      </c>
      <c r="P38" s="26">
        <f t="shared" si="3"/>
        <v>0</v>
      </c>
      <c r="Q38" s="147">
        <f t="shared" si="4"/>
        <v>0</v>
      </c>
      <c r="R38" s="27"/>
      <c r="S38" s="28">
        <v>1665</v>
      </c>
      <c r="T38" s="29" t="s">
        <v>113</v>
      </c>
      <c r="U38" s="30">
        <f>SUMIF($D$3:$D$82,S38,$Q$3:$Q$82)</f>
        <v>0</v>
      </c>
      <c r="V38" s="31"/>
      <c r="W38" s="32">
        <f>SUMIF($D$3:$D$82,S38,$O$3:$O$82)</f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2"/>
      <c r="B39" s="152" t="str">
        <f t="shared" si="1"/>
        <v>NO</v>
      </c>
      <c r="C39" s="175"/>
      <c r="D39" s="254"/>
      <c r="E39" s="175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2"/>
        <v>0</v>
      </c>
      <c r="P39" s="26">
        <f t="shared" si="3"/>
        <v>0</v>
      </c>
      <c r="Q39" s="147">
        <f t="shared" si="4"/>
        <v>0</v>
      </c>
      <c r="R39" s="27"/>
      <c r="S39" s="28">
        <v>2015</v>
      </c>
      <c r="T39" s="29" t="s">
        <v>163</v>
      </c>
      <c r="U39" s="30">
        <f>SUMIF($D$3:$D$82,S39,$Q$3:$Q$82)</f>
        <v>0</v>
      </c>
      <c r="V39" s="31"/>
      <c r="W39" s="32">
        <f>SUMIF($D$3:$D$82,S39,$O$3:$O$82)</f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2"/>
      <c r="B40" s="152" t="str">
        <f t="shared" ref="B40:B48" si="5">IF(P40&lt;2,"NO","SI")</f>
        <v>NO</v>
      </c>
      <c r="C40" s="161"/>
      <c r="D40" s="263"/>
      <c r="E40" s="16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ref="O40:O48" si="6">IF(P40=9,SUM(F40:N40)-SMALL(F40:N40,1)-SMALL(F40:N40,2),IF(P40=8,SUM(F40:N40)-SMALL(F40:N40,1),SUM(F40:N40)))</f>
        <v>0</v>
      </c>
      <c r="P40" s="26">
        <f t="shared" ref="P40:P48" si="7">COUNTA(F40:N40)</f>
        <v>0</v>
      </c>
      <c r="Q40" s="147">
        <f t="shared" ref="Q40:Q48" si="8">SUM(F40:N40)</f>
        <v>0</v>
      </c>
      <c r="R40" s="27"/>
      <c r="S40" s="28">
        <v>1886</v>
      </c>
      <c r="T40" s="29" t="s">
        <v>856</v>
      </c>
      <c r="U40" s="30">
        <f>SUMIF($D$3:$D$82,S40,$Q$3:$Q$82)</f>
        <v>0</v>
      </c>
      <c r="V40" s="31"/>
      <c r="W40" s="32">
        <f>SUMIF($D$3:$D$82,S40,$O$3:$O$82)</f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2"/>
      <c r="B41" s="152" t="str">
        <f t="shared" si="5"/>
        <v>NO</v>
      </c>
      <c r="C41" s="161"/>
      <c r="D41" s="263"/>
      <c r="E41" s="16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6"/>
        <v>0</v>
      </c>
      <c r="P41" s="26">
        <f t="shared" si="7"/>
        <v>0</v>
      </c>
      <c r="Q41" s="147">
        <f t="shared" si="8"/>
        <v>0</v>
      </c>
      <c r="R41" s="27"/>
      <c r="S41" s="28"/>
      <c r="T41" s="29"/>
      <c r="U41" s="30">
        <f>SUMIF($D$3:$D$82,S41,$Q$3:$Q$82)</f>
        <v>0</v>
      </c>
      <c r="V41" s="31"/>
      <c r="W41" s="32">
        <f>SUMIF($D$3:$D$82,S41,$O$3:$O$82)</f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2"/>
      <c r="B42" s="152" t="str">
        <f t="shared" si="5"/>
        <v>NO</v>
      </c>
      <c r="C42" s="161"/>
      <c r="D42" s="263"/>
      <c r="E42" s="161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6"/>
        <v>0</v>
      </c>
      <c r="P42" s="26">
        <f t="shared" si="7"/>
        <v>0</v>
      </c>
      <c r="Q42" s="147">
        <f t="shared" si="8"/>
        <v>0</v>
      </c>
      <c r="R42" s="27"/>
      <c r="S42" s="28"/>
      <c r="T42" s="29"/>
      <c r="U42" s="30">
        <f>SUMIF($D$3:$D$82,S42,$Q$3:$Q$82)</f>
        <v>0</v>
      </c>
      <c r="V42" s="31"/>
      <c r="W42" s="32">
        <f>SUMIF($D$3:$D$82,S42,$O$3:$O$82)</f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2"/>
      <c r="B43" s="152" t="str">
        <f t="shared" si="5"/>
        <v>NO</v>
      </c>
      <c r="C43" s="161"/>
      <c r="D43" s="263"/>
      <c r="E43" s="161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6"/>
        <v>0</v>
      </c>
      <c r="P43" s="26">
        <f t="shared" si="7"/>
        <v>0</v>
      </c>
      <c r="Q43" s="147">
        <f t="shared" si="8"/>
        <v>0</v>
      </c>
      <c r="R43" s="27"/>
      <c r="S43" s="28"/>
      <c r="T43" s="29"/>
      <c r="U43" s="30">
        <f>SUMIF($D$3:$D$82,S43,$Q$3:$Q$82)</f>
        <v>0</v>
      </c>
      <c r="V43" s="31"/>
      <c r="W43" s="32">
        <f>SUMIF($D$3:$D$82,S43,$O$3:$O$82)</f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2"/>
      <c r="B44" s="152" t="str">
        <f t="shared" si="5"/>
        <v>NO</v>
      </c>
      <c r="C44" s="161"/>
      <c r="D44" s="263"/>
      <c r="E44" s="161"/>
      <c r="F44" s="23"/>
      <c r="G44" s="165"/>
      <c r="H44" s="23"/>
      <c r="I44" s="23"/>
      <c r="J44" s="23"/>
      <c r="K44" s="23"/>
      <c r="L44" s="23"/>
      <c r="M44" s="23"/>
      <c r="N44" s="24"/>
      <c r="O44" s="25">
        <f t="shared" si="6"/>
        <v>0</v>
      </c>
      <c r="P44" s="26">
        <f t="shared" si="7"/>
        <v>0</v>
      </c>
      <c r="Q44" s="147">
        <f t="shared" si="8"/>
        <v>0</v>
      </c>
      <c r="R44" s="27"/>
      <c r="S44" s="28">
        <v>2199</v>
      </c>
      <c r="T44" s="145" t="s">
        <v>106</v>
      </c>
      <c r="U44" s="30">
        <f>SUMIF($D$3:$D$82,S44,$Q$3:$Q$82)</f>
        <v>0</v>
      </c>
      <c r="V44" s="31"/>
      <c r="W44" s="32">
        <f>SUMIF($D$3:$D$82,S44,$O$3:$O$82)</f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2"/>
      <c r="B45" s="152" t="str">
        <f t="shared" si="5"/>
        <v>NO</v>
      </c>
      <c r="C45" s="161"/>
      <c r="D45" s="263"/>
      <c r="E45" s="161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6"/>
        <v>0</v>
      </c>
      <c r="P45" s="26">
        <f t="shared" si="7"/>
        <v>0</v>
      </c>
      <c r="Q45" s="147">
        <f t="shared" si="8"/>
        <v>0</v>
      </c>
      <c r="R45" s="27"/>
      <c r="S45" s="28">
        <v>1908</v>
      </c>
      <c r="T45" s="29" t="s">
        <v>55</v>
      </c>
      <c r="U45" s="30">
        <f>SUMIF($D$3:$D$82,S45,$Q$3:$Q$82)</f>
        <v>0</v>
      </c>
      <c r="V45" s="31"/>
      <c r="W45" s="32">
        <f>SUMIF($D$3:$D$82,S45,$O$3:$O$82)</f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2"/>
      <c r="B46" s="152" t="str">
        <f t="shared" si="5"/>
        <v>NO</v>
      </c>
      <c r="C46" s="161"/>
      <c r="D46" s="263"/>
      <c r="E46" s="161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6"/>
        <v>0</v>
      </c>
      <c r="P46" s="26">
        <f t="shared" si="7"/>
        <v>0</v>
      </c>
      <c r="Q46" s="147">
        <f t="shared" si="8"/>
        <v>0</v>
      </c>
      <c r="R46" s="35"/>
      <c r="S46" s="28">
        <v>2057</v>
      </c>
      <c r="T46" s="29" t="s">
        <v>56</v>
      </c>
      <c r="U46" s="30">
        <f>SUMIF($D$3:$D$82,S46,$Q$3:$Q$82)</f>
        <v>42</v>
      </c>
      <c r="V46" s="31"/>
      <c r="W46" s="32">
        <f>SUMIF($D$3:$D$82,S46,$O$3:$O$82)</f>
        <v>47</v>
      </c>
      <c r="X46" s="38"/>
      <c r="Y46" s="6"/>
      <c r="Z46" s="6"/>
      <c r="AA46" s="6"/>
      <c r="AB46" s="6"/>
    </row>
    <row r="47" spans="1:28" ht="29.1" customHeight="1" thickBot="1" x14ac:dyDescent="0.4">
      <c r="A47" s="152"/>
      <c r="B47" s="152" t="str">
        <f t="shared" si="5"/>
        <v>NO</v>
      </c>
      <c r="C47" s="161"/>
      <c r="D47" s="263"/>
      <c r="E47" s="161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6"/>
        <v>0</v>
      </c>
      <c r="P47" s="26">
        <f t="shared" si="7"/>
        <v>0</v>
      </c>
      <c r="Q47" s="147">
        <f t="shared" si="8"/>
        <v>0</v>
      </c>
      <c r="R47" s="35"/>
      <c r="S47" s="28">
        <v>2069</v>
      </c>
      <c r="T47" s="29" t="s">
        <v>57</v>
      </c>
      <c r="U47" s="30">
        <f>SUMIF($D$3:$D$82,S47,$Q$3:$Q$82)</f>
        <v>0</v>
      </c>
      <c r="V47" s="31"/>
      <c r="W47" s="32">
        <f>SUMIF($D$3:$D$82,S47,$O$3:$O$82)</f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2"/>
      <c r="B48" s="152" t="str">
        <f t="shared" si="5"/>
        <v>NO</v>
      </c>
      <c r="C48" s="161"/>
      <c r="D48" s="263"/>
      <c r="E48" s="161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6"/>
        <v>0</v>
      </c>
      <c r="P48" s="26">
        <f t="shared" si="7"/>
        <v>0</v>
      </c>
      <c r="Q48" s="147">
        <f t="shared" si="8"/>
        <v>0</v>
      </c>
      <c r="R48" s="35"/>
      <c r="S48" s="28">
        <v>1887</v>
      </c>
      <c r="T48" s="29" t="s">
        <v>123</v>
      </c>
      <c r="U48" s="30">
        <f>SUMIF($D$3:$D$82,S48,$Q$3:$Q$82)</f>
        <v>0</v>
      </c>
      <c r="V48" s="31"/>
      <c r="W48" s="32">
        <f>SUMIF($D$3:$D$82,S48,$O$3:$O$82)</f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2"/>
      <c r="B49" s="152" t="str">
        <f t="shared" ref="B49:B58" si="9">IF(P49&lt;2,"NO","SI")</f>
        <v>NO</v>
      </c>
      <c r="C49" s="20"/>
      <c r="D49" s="264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ref="O49:O58" si="10">IF(P49=9,SUM(F49:N49)-SMALL(F49:N49,1)-SMALL(F49:N49,2),IF(P49=8,SUM(F49:N49)-SMALL(F49:N49,1),SUM(F49:N49)))</f>
        <v>0</v>
      </c>
      <c r="P49" s="26">
        <f t="shared" ref="P49:P58" si="11">COUNTA(F49:N49)</f>
        <v>0</v>
      </c>
      <c r="Q49" s="147">
        <f t="shared" ref="Q49:Q58" si="12">SUM(F49:N49)</f>
        <v>0</v>
      </c>
      <c r="R49" s="35"/>
      <c r="S49" s="28">
        <v>2029</v>
      </c>
      <c r="T49" s="29" t="s">
        <v>59</v>
      </c>
      <c r="U49" s="30">
        <f>SUMIF($D$3:$D$82,S49,$Q$3:$Q$82)</f>
        <v>0</v>
      </c>
      <c r="V49" s="31"/>
      <c r="W49" s="32">
        <f>SUMIF($D$3:$D$82,S49,$O$3:$O$82)</f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52"/>
      <c r="B50" s="152" t="str">
        <f t="shared" si="9"/>
        <v>NO</v>
      </c>
      <c r="C50" s="20"/>
      <c r="D50" s="264"/>
      <c r="E50" s="22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0"/>
        <v>0</v>
      </c>
      <c r="P50" s="26">
        <f t="shared" si="11"/>
        <v>0</v>
      </c>
      <c r="Q50" s="147">
        <f t="shared" si="12"/>
        <v>0</v>
      </c>
      <c r="R50" s="35"/>
      <c r="S50" s="28">
        <v>2027</v>
      </c>
      <c r="T50" s="29" t="s">
        <v>20</v>
      </c>
      <c r="U50" s="30">
        <f>SUMIF($D$3:$D$82,S50,$Q$3:$Q$82)</f>
        <v>10</v>
      </c>
      <c r="V50" s="31"/>
      <c r="W50" s="32">
        <f>SUMIF($D$3:$D$82,S50,$O$3:$O$82)</f>
        <v>10</v>
      </c>
      <c r="X50" s="38"/>
      <c r="Y50" s="6"/>
      <c r="Z50" s="6"/>
      <c r="AA50" s="6"/>
      <c r="AB50" s="6"/>
    </row>
    <row r="51" spans="1:28" ht="29.1" customHeight="1" thickBot="1" x14ac:dyDescent="0.4">
      <c r="A51" s="152"/>
      <c r="B51" s="152" t="str">
        <f t="shared" si="9"/>
        <v>NO</v>
      </c>
      <c r="C51" s="20"/>
      <c r="D51" s="264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10"/>
        <v>0</v>
      </c>
      <c r="P51" s="26">
        <f t="shared" si="11"/>
        <v>0</v>
      </c>
      <c r="Q51" s="147">
        <f t="shared" si="12"/>
        <v>0</v>
      </c>
      <c r="R51" s="35"/>
      <c r="S51" s="28">
        <v>1862</v>
      </c>
      <c r="T51" s="29" t="s">
        <v>60</v>
      </c>
      <c r="U51" s="30">
        <f>SUMIF($D$3:$D$82,S51,$Q$3:$Q$82)</f>
        <v>0</v>
      </c>
      <c r="V51" s="31"/>
      <c r="W51" s="32">
        <f>SUMIF($D$3:$D$82,S51,$O$3:$O$82)</f>
        <v>0</v>
      </c>
      <c r="X51" s="38"/>
      <c r="Y51" s="6"/>
      <c r="Z51" s="6"/>
      <c r="AA51" s="6"/>
      <c r="AB51" s="6"/>
    </row>
    <row r="52" spans="1:28" ht="29.1" customHeight="1" thickBot="1" x14ac:dyDescent="0.4">
      <c r="A52" s="152"/>
      <c r="B52" s="152" t="str">
        <f t="shared" si="9"/>
        <v>NO</v>
      </c>
      <c r="C52" s="20"/>
      <c r="D52" s="264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0"/>
        <v>0</v>
      </c>
      <c r="P52" s="26">
        <f t="shared" si="11"/>
        <v>0</v>
      </c>
      <c r="Q52" s="147">
        <f t="shared" si="12"/>
        <v>0</v>
      </c>
      <c r="R52" s="35"/>
      <c r="S52" s="28">
        <v>1132</v>
      </c>
      <c r="T52" s="29" t="s">
        <v>61</v>
      </c>
      <c r="U52" s="30">
        <f>SUMIF($D$3:$D$82,S52,$Q$3:$Q$82)</f>
        <v>0</v>
      </c>
      <c r="V52" s="31"/>
      <c r="W52" s="32">
        <f>SUMIF($D$3:$D$82,S52,$O$3:$O$82)</f>
        <v>0</v>
      </c>
      <c r="X52" s="38"/>
      <c r="Y52" s="6"/>
      <c r="Z52" s="6"/>
      <c r="AA52" s="6"/>
      <c r="AB52" s="6"/>
    </row>
    <row r="53" spans="1:28" ht="29.1" customHeight="1" thickBot="1" x14ac:dyDescent="0.4">
      <c r="A53" s="152"/>
      <c r="B53" s="152" t="str">
        <f t="shared" si="9"/>
        <v>NO</v>
      </c>
      <c r="C53" s="61"/>
      <c r="D53" s="264"/>
      <c r="E53" s="20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0"/>
        <v>0</v>
      </c>
      <c r="P53" s="26">
        <f t="shared" si="11"/>
        <v>0</v>
      </c>
      <c r="Q53" s="147">
        <f t="shared" si="12"/>
        <v>0</v>
      </c>
      <c r="R53" s="35"/>
      <c r="S53" s="28">
        <v>1988</v>
      </c>
      <c r="T53" s="29" t="s">
        <v>62</v>
      </c>
      <c r="U53" s="30">
        <f>SUMIF($D$3:$D$82,S53,$Q$3:$Q$82)</f>
        <v>0</v>
      </c>
      <c r="V53" s="31"/>
      <c r="W53" s="32">
        <f>SUMIF($D$3:$D$82,S53,$O$3:$O$82)</f>
        <v>0</v>
      </c>
      <c r="X53" s="38"/>
      <c r="Y53" s="6"/>
      <c r="Z53" s="6"/>
      <c r="AA53" s="6"/>
      <c r="AB53" s="6"/>
    </row>
    <row r="54" spans="1:28" ht="29.1" customHeight="1" thickBot="1" x14ac:dyDescent="0.4">
      <c r="A54" s="152"/>
      <c r="B54" s="152" t="str">
        <f t="shared" si="9"/>
        <v>NO</v>
      </c>
      <c r="C54" s="61"/>
      <c r="D54" s="264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0"/>
        <v>0</v>
      </c>
      <c r="P54" s="26">
        <f t="shared" si="11"/>
        <v>0</v>
      </c>
      <c r="Q54" s="147">
        <f t="shared" si="12"/>
        <v>0</v>
      </c>
      <c r="R54" s="19"/>
      <c r="S54" s="28">
        <v>1172</v>
      </c>
      <c r="T54" s="29" t="s">
        <v>161</v>
      </c>
      <c r="U54" s="30">
        <f>SUMIF($D$3:$D$82,S54,$Q$3:$Q$82)</f>
        <v>75</v>
      </c>
      <c r="V54" s="31"/>
      <c r="W54" s="32">
        <f>SUMIF($D$3:$D$82,S54,$O$3:$O$82)</f>
        <v>80</v>
      </c>
      <c r="X54" s="6"/>
      <c r="Y54" s="6"/>
      <c r="Z54" s="6"/>
      <c r="AA54" s="6"/>
      <c r="AB54" s="6"/>
    </row>
    <row r="55" spans="1:28" ht="29.1" customHeight="1" thickBot="1" x14ac:dyDescent="0.4">
      <c r="A55" s="152"/>
      <c r="B55" s="152" t="str">
        <f t="shared" si="9"/>
        <v>NO</v>
      </c>
      <c r="C55" s="61"/>
      <c r="D55" s="264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0"/>
        <v>0</v>
      </c>
      <c r="P55" s="26">
        <f t="shared" si="11"/>
        <v>0</v>
      </c>
      <c r="Q55" s="147">
        <f t="shared" si="12"/>
        <v>0</v>
      </c>
      <c r="R55" s="19"/>
      <c r="S55" s="28"/>
      <c r="T55" s="29"/>
      <c r="U55" s="30">
        <f>SUMIF($D$3:$D$82,S55,$Q$3:$Q$82)</f>
        <v>0</v>
      </c>
      <c r="V55" s="31"/>
      <c r="W55" s="32">
        <f>SUMIF($D$3:$D$82,S55,$O$3:$O$82)</f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52"/>
      <c r="B56" s="152" t="str">
        <f t="shared" si="9"/>
        <v>NO</v>
      </c>
      <c r="C56" s="136"/>
      <c r="D56" s="264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0"/>
        <v>0</v>
      </c>
      <c r="P56" s="26">
        <f t="shared" si="11"/>
        <v>0</v>
      </c>
      <c r="Q56" s="147">
        <f t="shared" si="12"/>
        <v>0</v>
      </c>
      <c r="R56" s="19"/>
      <c r="S56" s="28"/>
      <c r="T56" s="29"/>
      <c r="U56" s="30">
        <f>SUMIF($D$3:$D$82,S56,$Q$3:$Q$82)</f>
        <v>0</v>
      </c>
      <c r="V56" s="31"/>
      <c r="W56" s="32">
        <f>SUMIF($D$3:$D$82,S56,$O$3:$O$82)</f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52"/>
      <c r="B57" s="152" t="str">
        <f t="shared" si="9"/>
        <v>NO</v>
      </c>
      <c r="C57" s="136"/>
      <c r="D57" s="264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0"/>
        <v>0</v>
      </c>
      <c r="P57" s="26">
        <f t="shared" si="11"/>
        <v>0</v>
      </c>
      <c r="Q57" s="147">
        <f t="shared" si="12"/>
        <v>0</v>
      </c>
      <c r="R57" s="19"/>
      <c r="S57" s="28">
        <v>1990</v>
      </c>
      <c r="T57" s="29" t="s">
        <v>26</v>
      </c>
      <c r="U57" s="30">
        <f>SUMIF($D$3:$D$82,S57,$Q$3:$Q$82)</f>
        <v>0</v>
      </c>
      <c r="V57" s="31"/>
      <c r="W57" s="32">
        <f>SUMIF($D$3:$D$82,S57,$O$3:$O$82)</f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52"/>
      <c r="B58" s="152" t="str">
        <f t="shared" si="9"/>
        <v>NO</v>
      </c>
      <c r="C58" s="61"/>
      <c r="D58" s="264"/>
      <c r="E58" s="61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0"/>
        <v>0</v>
      </c>
      <c r="P58" s="26">
        <f t="shared" si="11"/>
        <v>0</v>
      </c>
      <c r="Q58" s="147">
        <f t="shared" si="12"/>
        <v>0</v>
      </c>
      <c r="R58" s="19"/>
      <c r="S58" s="28">
        <v>2068</v>
      </c>
      <c r="T58" s="29" t="s">
        <v>64</v>
      </c>
      <c r="U58" s="30">
        <f>SUMIF($D$3:$D$82,S58,$Q$3:$Q$82)</f>
        <v>0</v>
      </c>
      <c r="V58" s="31"/>
      <c r="W58" s="32">
        <f>SUMIF($D$3:$D$82,S58,$O$3:$O$82)</f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42"/>
      <c r="B59" s="42">
        <f>COUNTIF(B3:B58,"SI")</f>
        <v>34</v>
      </c>
      <c r="C59" s="42">
        <f>COUNTA(C3:C58)</f>
        <v>34</v>
      </c>
      <c r="D59" s="265"/>
      <c r="E59" s="42"/>
      <c r="F59" s="44">
        <f>COUNTA(F3:F58)</f>
        <v>28</v>
      </c>
      <c r="G59" s="44">
        <f>COUNTA(G3:G58)</f>
        <v>27</v>
      </c>
      <c r="H59" s="44">
        <f>COUNTA(H3:H58)</f>
        <v>26</v>
      </c>
      <c r="I59" s="44">
        <f>COUNTA(I3:I58)</f>
        <v>0</v>
      </c>
      <c r="J59" s="44">
        <f>COUNTA(J3:J58)</f>
        <v>0</v>
      </c>
      <c r="K59" s="44">
        <f>COUNTA(K3:K58)</f>
        <v>0</v>
      </c>
      <c r="L59" s="44">
        <f>COUNTA(L3:L58)</f>
        <v>0</v>
      </c>
      <c r="M59" s="44">
        <f>COUNTA(M3:M58)</f>
        <v>0</v>
      </c>
      <c r="N59" s="44">
        <f>COUNTA(N3:N58)</f>
        <v>0</v>
      </c>
      <c r="O59" s="64">
        <f>SUM(O3:O58)</f>
        <v>1776</v>
      </c>
      <c r="P59" s="46"/>
      <c r="Q59" s="65">
        <f>SUM(Q3:Q58)</f>
        <v>1734</v>
      </c>
      <c r="R59" s="19"/>
      <c r="S59" s="28">
        <v>2075</v>
      </c>
      <c r="T59" s="145" t="s">
        <v>118</v>
      </c>
      <c r="U59" s="30">
        <f>SUMIF($D$3:$D$82,S59,$Q$3:$Q$82)</f>
        <v>0</v>
      </c>
      <c r="V59" s="31"/>
      <c r="W59" s="32">
        <f>SUMIF($D$3:$D$82,S59,$O$3:$O$82)</f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66"/>
      <c r="B60" s="66"/>
      <c r="C60" s="66"/>
      <c r="D60" s="266"/>
      <c r="E60" s="66"/>
      <c r="F60" s="67"/>
      <c r="G60" s="67"/>
      <c r="H60" s="66"/>
      <c r="I60" s="66"/>
      <c r="J60" s="66"/>
      <c r="K60" s="66"/>
      <c r="L60" s="66"/>
      <c r="M60" s="66"/>
      <c r="N60" s="66"/>
      <c r="O60" s="68"/>
      <c r="P60" s="6"/>
      <c r="Q60" s="69"/>
      <c r="R60" s="19"/>
      <c r="S60" s="28">
        <v>2076</v>
      </c>
      <c r="T60" s="29" t="s">
        <v>117</v>
      </c>
      <c r="U60" s="30">
        <f>SUMIF($D$3:$D$82,S60,$Q$3:$Q$82)</f>
        <v>0</v>
      </c>
      <c r="V60" s="31"/>
      <c r="W60" s="32">
        <f>SUMIF($D$3:$D$82,S60,$O$3:$O$82)</f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6"/>
      <c r="B61" s="6"/>
      <c r="C61" s="6"/>
      <c r="D61" s="26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9"/>
      <c r="S61" s="28">
        <v>2161</v>
      </c>
      <c r="T61" s="29" t="s">
        <v>66</v>
      </c>
      <c r="U61" s="30">
        <f>SUMIF($D$3:$D$82,S61,$Q$3:$Q$82)</f>
        <v>0</v>
      </c>
      <c r="V61" s="31"/>
      <c r="W61" s="32">
        <f>SUMIF($D$3:$D$82,S61,$O$3:$O$82)</f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83"/>
      <c r="B62" s="6"/>
      <c r="C62" s="48"/>
      <c r="D62" s="268"/>
      <c r="E62" s="49"/>
      <c r="F62" s="49"/>
      <c r="G62" s="50"/>
      <c r="H62" s="6"/>
      <c r="I62" s="6"/>
      <c r="J62" s="6"/>
      <c r="K62" s="6"/>
      <c r="L62" s="6"/>
      <c r="M62" s="6"/>
      <c r="N62" s="6"/>
      <c r="O62" s="6"/>
      <c r="P62" s="6"/>
      <c r="Q62" s="6"/>
      <c r="R62" s="19"/>
      <c r="S62" s="28">
        <v>1216</v>
      </c>
      <c r="T62" s="145" t="s">
        <v>108</v>
      </c>
      <c r="U62" s="30">
        <f>SUMIF($D$3:$D$82,S62,$Q$3:$Q$82)</f>
        <v>0</v>
      </c>
      <c r="V62" s="31"/>
      <c r="W62" s="32">
        <f>SUMIF($D$3:$D$82,S62,$O$3:$O$82)</f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87"/>
      <c r="B63" s="6"/>
      <c r="C63" s="51"/>
      <c r="D63" s="269"/>
      <c r="E63" s="52"/>
      <c r="F63" s="52"/>
      <c r="G63" s="52"/>
      <c r="H63" s="49"/>
      <c r="I63" s="49"/>
      <c r="J63" s="49"/>
      <c r="K63" s="49"/>
      <c r="L63" s="49"/>
      <c r="M63" s="49"/>
      <c r="N63" s="49"/>
      <c r="O63" s="50"/>
      <c r="P63" s="6"/>
      <c r="Q63" s="6"/>
      <c r="R63" s="19"/>
      <c r="S63" s="28">
        <v>2612</v>
      </c>
      <c r="T63" s="29" t="s">
        <v>227</v>
      </c>
      <c r="U63" s="30">
        <f>SUMIF($D$3:$D$82,S63,$Q$3:$Q$82)</f>
        <v>220</v>
      </c>
      <c r="V63" s="31"/>
      <c r="W63" s="32">
        <f>SUMIF($D$3:$D$82,S63,$O$3:$O$82)</f>
        <v>220</v>
      </c>
      <c r="X63" s="6"/>
      <c r="Y63" s="6"/>
      <c r="Z63" s="6"/>
      <c r="AA63" s="6"/>
      <c r="AB63" s="6"/>
    </row>
    <row r="64" spans="1:28" ht="29.1" customHeight="1" thickBot="1" x14ac:dyDescent="0.4">
      <c r="A64" s="184"/>
      <c r="B64" s="6"/>
      <c r="C64" s="54"/>
      <c r="D64" s="270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6"/>
      <c r="P64" s="6"/>
      <c r="Q64" s="6"/>
      <c r="R64" s="19"/>
      <c r="S64" s="28">
        <v>1896</v>
      </c>
      <c r="T64" s="29" t="s">
        <v>116</v>
      </c>
      <c r="U64" s="30">
        <f>SUMIF($D$3:$D$82,S64,$Q$3:$Q$82)</f>
        <v>0</v>
      </c>
      <c r="V64" s="31"/>
      <c r="W64" s="32">
        <f>SUMIF($D$3:$D$82,S64,$O$3:$O$82)</f>
        <v>0</v>
      </c>
      <c r="X64" s="6"/>
      <c r="Y64" s="6"/>
      <c r="Z64" s="6"/>
      <c r="AA64" s="6"/>
      <c r="AB64" s="6"/>
    </row>
    <row r="65" spans="18:28" ht="29.1" customHeight="1" x14ac:dyDescent="0.35">
      <c r="R65" s="19"/>
      <c r="S65" s="6"/>
      <c r="T65" s="6"/>
      <c r="U65" s="39">
        <f>SUM(U3:U64)</f>
        <v>1734</v>
      </c>
      <c r="V65" s="6"/>
      <c r="W65" s="41">
        <f>SUM(W3:W64)</f>
        <v>1776</v>
      </c>
      <c r="X65" s="6"/>
      <c r="Y65" s="6"/>
      <c r="Z65" s="6"/>
      <c r="AA65" s="6"/>
      <c r="AB65" s="6"/>
    </row>
    <row r="66" spans="18:28" ht="29.1" customHeight="1" x14ac:dyDescent="0.2"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8:28" ht="29.1" customHeight="1" x14ac:dyDescent="0.2"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8:28" ht="29.1" customHeight="1" x14ac:dyDescent="0.2"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8:28" ht="29.1" customHeight="1" x14ac:dyDescent="0.2"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8:28" ht="29.1" customHeight="1" x14ac:dyDescent="0.2"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8:28" ht="29.1" customHeight="1" x14ac:dyDescent="0.2"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8:28" ht="29.1" customHeight="1" x14ac:dyDescent="0.2"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8:28" ht="29.1" customHeight="1" x14ac:dyDescent="0.2"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8:28" ht="29.1" customHeight="1" x14ac:dyDescent="0.2"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8:28" ht="29.1" customHeight="1" x14ac:dyDescent="0.2"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8:28" ht="29.1" customHeight="1" x14ac:dyDescent="0.2"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8:28" ht="29.1" customHeight="1" x14ac:dyDescent="0.2"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8:28" ht="29.1" customHeight="1" x14ac:dyDescent="0.2"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8:28" ht="29.1" customHeight="1" x14ac:dyDescent="0.2"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8:28" ht="29.1" customHeight="1" x14ac:dyDescent="0.2"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8:28" ht="29.1" customHeight="1" x14ac:dyDescent="0.2"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8:28" ht="28.5" customHeight="1" x14ac:dyDescent="0.2"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8:28" ht="27.95" customHeight="1" x14ac:dyDescent="0.2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8:28" ht="15.6" customHeight="1" x14ac:dyDescent="0.2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8:28" ht="15.6" customHeight="1" x14ac:dyDescent="0.2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8:28" ht="15.6" customHeight="1" x14ac:dyDescent="0.2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8:28" ht="15.6" customHeight="1" x14ac:dyDescent="0.2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8:28" ht="18.600000000000001" customHeight="1" x14ac:dyDescent="0.2">
      <c r="S88" s="6"/>
      <c r="T88" s="6"/>
      <c r="U88" s="6"/>
      <c r="V88" s="6"/>
      <c r="W88" s="6"/>
    </row>
    <row r="89" spans="18:28" ht="18.600000000000001" customHeight="1" x14ac:dyDescent="0.2">
      <c r="S89" s="6"/>
      <c r="T89" s="6"/>
    </row>
    <row r="90" spans="18:28" ht="18.600000000000001" customHeight="1" x14ac:dyDescent="0.2">
      <c r="S90" s="6"/>
      <c r="T90" s="6"/>
    </row>
    <row r="91" spans="18:28" ht="18.600000000000001" customHeight="1" x14ac:dyDescent="0.2">
      <c r="S91" s="6"/>
      <c r="T91" s="6"/>
    </row>
    <row r="92" spans="18:28" ht="18.600000000000001" customHeight="1" x14ac:dyDescent="0.2">
      <c r="S92" s="6"/>
      <c r="T92" s="6"/>
    </row>
    <row r="93" spans="18:28" ht="18.600000000000001" customHeight="1" x14ac:dyDescent="0.2">
      <c r="S93" s="6"/>
      <c r="T93" s="6"/>
    </row>
  </sheetData>
  <sortState xmlns:xlrd2="http://schemas.microsoft.com/office/spreadsheetml/2017/richdata2" ref="A3:Q36">
    <sortCondition descending="1" ref="O3:O36"/>
  </sortState>
  <mergeCells count="1">
    <mergeCell ref="B1:G1"/>
  </mergeCells>
  <conditionalFormatting sqref="A3:B58">
    <cfRule type="containsText" dxfId="15" priority="1" stopIfTrue="1" operator="containsText" text="SI">
      <formula>NOT(ISERROR(SEARCH("SI",A3)))</formula>
    </cfRule>
    <cfRule type="containsText" dxfId="1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Z100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F15" sqref="F15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5.7109375" style="1" customWidth="1"/>
    <col min="4" max="4" width="12.7109375" style="1" customWidth="1"/>
    <col min="5" max="5" width="72.28515625" style="1" bestFit="1" customWidth="1"/>
    <col min="6" max="6" width="22.85546875" style="1" customWidth="1"/>
    <col min="7" max="7" width="23" style="1" customWidth="1"/>
    <col min="8" max="11" width="22.42578125" style="1" customWidth="1"/>
    <col min="12" max="12" width="23" style="1" customWidth="1"/>
    <col min="13" max="14" width="23.140625" style="1" customWidth="1"/>
    <col min="15" max="15" width="21.42578125" style="1" customWidth="1"/>
    <col min="16" max="16" width="15.140625" style="1" bestFit="1" customWidth="1"/>
    <col min="17" max="17" width="32.7109375" style="1" bestFit="1" customWidth="1"/>
    <col min="18" max="18" width="3.5703125" style="1" customWidth="1"/>
    <col min="19" max="19" width="11.42578125" style="1" customWidth="1"/>
    <col min="20" max="20" width="59.7109375" style="1" customWidth="1"/>
    <col min="21" max="21" width="18.5703125" style="1" customWidth="1"/>
    <col min="22" max="22" width="11.42578125" style="1" customWidth="1"/>
    <col min="23" max="23" width="35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67.140625" style="1" customWidth="1"/>
    <col min="29" max="260" width="11.42578125" style="1" customWidth="1"/>
  </cols>
  <sheetData>
    <row r="1" spans="1:28" ht="28.5" customHeight="1" thickBot="1" x14ac:dyDescent="0.45">
      <c r="A1"/>
      <c r="B1" s="255" t="s">
        <v>79</v>
      </c>
      <c r="C1" s="256"/>
      <c r="D1" s="256"/>
      <c r="E1" s="256"/>
      <c r="F1" s="256"/>
      <c r="G1" s="257"/>
      <c r="H1" s="57"/>
      <c r="I1" s="148"/>
      <c r="J1" s="148"/>
      <c r="K1" s="148"/>
      <c r="L1" s="58"/>
      <c r="M1" s="58"/>
      <c r="N1" s="58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60" t="s">
        <v>178</v>
      </c>
      <c r="B2" s="8" t="s">
        <v>69</v>
      </c>
      <c r="C2" s="160" t="s">
        <v>1</v>
      </c>
      <c r="D2" s="160" t="s">
        <v>70</v>
      </c>
      <c r="E2" s="160" t="s">
        <v>3</v>
      </c>
      <c r="F2" s="9" t="s">
        <v>290</v>
      </c>
      <c r="G2" s="9" t="s">
        <v>788</v>
      </c>
      <c r="H2" s="9" t="s">
        <v>860</v>
      </c>
      <c r="I2" s="9" t="s">
        <v>222</v>
      </c>
      <c r="J2" s="9" t="s">
        <v>223</v>
      </c>
      <c r="K2" s="9" t="s">
        <v>224</v>
      </c>
      <c r="L2" s="9" t="s">
        <v>225</v>
      </c>
      <c r="M2" s="9" t="s">
        <v>226</v>
      </c>
      <c r="N2" s="10" t="s">
        <v>159</v>
      </c>
      <c r="O2" s="11" t="s">
        <v>4</v>
      </c>
      <c r="P2" s="12" t="s">
        <v>5</v>
      </c>
      <c r="Q2" s="12" t="s">
        <v>6</v>
      </c>
      <c r="R2" s="7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85" t="s">
        <v>457</v>
      </c>
      <c r="B3" s="152" t="s">
        <v>146</v>
      </c>
      <c r="C3" s="175" t="s">
        <v>488</v>
      </c>
      <c r="D3" s="175">
        <v>2271</v>
      </c>
      <c r="E3" s="175" t="s">
        <v>349</v>
      </c>
      <c r="F3" s="153">
        <v>90</v>
      </c>
      <c r="G3" s="162">
        <f>VLOOKUP(A3,[1]custom!$A$18:$N$51,14,FALSE)</f>
        <v>100</v>
      </c>
      <c r="H3" s="165">
        <v>80</v>
      </c>
      <c r="I3" s="165"/>
      <c r="J3" s="165"/>
      <c r="K3" s="23"/>
      <c r="L3" s="23"/>
      <c r="M3" s="23"/>
      <c r="N3" s="24"/>
      <c r="O3" s="25">
        <f>IF(P3=9,SUM(F3:N3)-SMALL(F3:N3,1)-SMALL(F3:N3,2),IF(P3=8,SUM(F3:N3)-SMALL(F3:N3,1),SUM(F3:N3)))</f>
        <v>270</v>
      </c>
      <c r="P3" s="26">
        <f>COUNTA(F3:N3)</f>
        <v>3</v>
      </c>
      <c r="Q3" s="147">
        <f>SUM(F3:N3)</f>
        <v>270</v>
      </c>
      <c r="R3" s="27"/>
      <c r="S3" s="28">
        <v>1213</v>
      </c>
      <c r="T3" s="29" t="s">
        <v>114</v>
      </c>
      <c r="U3" s="30">
        <f>SUMIF($D$3:$D$94,S3,$Q$3:$Q$94)</f>
        <v>10</v>
      </c>
      <c r="V3" s="31"/>
      <c r="W3" s="32">
        <f>SUMIF($D$3:$D$94,S3,$O$3:$O$94)</f>
        <v>10</v>
      </c>
      <c r="X3" s="19"/>
      <c r="Y3" s="33"/>
      <c r="Z3" s="33"/>
      <c r="AA3" s="33"/>
      <c r="AB3" s="33"/>
    </row>
    <row r="4" spans="1:28" ht="29.1" customHeight="1" thickBot="1" x14ac:dyDescent="0.4">
      <c r="A4" s="185" t="s">
        <v>456</v>
      </c>
      <c r="B4" s="152" t="s">
        <v>146</v>
      </c>
      <c r="C4" s="175" t="s">
        <v>487</v>
      </c>
      <c r="D4" s="175">
        <v>1180</v>
      </c>
      <c r="E4" s="175" t="s">
        <v>286</v>
      </c>
      <c r="F4" s="153">
        <v>100</v>
      </c>
      <c r="G4" s="162">
        <f>VLOOKUP(A4,[1]custom!$A$18:$N$51,14,FALSE)</f>
        <v>80</v>
      </c>
      <c r="H4" s="165">
        <v>90</v>
      </c>
      <c r="I4" s="165"/>
      <c r="J4" s="165"/>
      <c r="K4" s="23"/>
      <c r="L4" s="23"/>
      <c r="M4" s="23"/>
      <c r="N4" s="24"/>
      <c r="O4" s="25">
        <f>IF(P4=9,SUM(F4:N4)-SMALL(F4:N4,1)-SMALL(F4:N4,2),IF(P4=8,SUM(F4:N4)-SMALL(F4:N4,1),SUM(F4:N4)))</f>
        <v>270</v>
      </c>
      <c r="P4" s="26">
        <f>COUNTA(F4:N4)</f>
        <v>3</v>
      </c>
      <c r="Q4" s="147">
        <f>SUM(F4:N4)</f>
        <v>270</v>
      </c>
      <c r="R4" s="27"/>
      <c r="S4" s="28">
        <v>2310</v>
      </c>
      <c r="T4" s="29" t="s">
        <v>140</v>
      </c>
      <c r="U4" s="30">
        <f>SUMIF($D$3:$D$94,S4,$Q$3:$Q$94)</f>
        <v>96</v>
      </c>
      <c r="V4" s="31"/>
      <c r="W4" s="32">
        <f>SUMIF($D$3:$D$94,S4,$O$3:$O$94)</f>
        <v>96</v>
      </c>
      <c r="X4" s="19"/>
      <c r="Y4" s="33"/>
      <c r="Z4" s="33"/>
      <c r="AA4" s="33"/>
      <c r="AB4" s="33"/>
    </row>
    <row r="5" spans="1:28" ht="29.1" customHeight="1" thickBot="1" x14ac:dyDescent="0.4">
      <c r="A5" s="185" t="s">
        <v>458</v>
      </c>
      <c r="B5" s="152" t="s">
        <v>146</v>
      </c>
      <c r="C5" s="175" t="s">
        <v>489</v>
      </c>
      <c r="D5" s="175">
        <v>1180</v>
      </c>
      <c r="E5" s="175" t="s">
        <v>286</v>
      </c>
      <c r="F5" s="153">
        <v>80</v>
      </c>
      <c r="G5" s="162">
        <f>VLOOKUP(A5,[1]custom!$A$18:$N$51,14,FALSE)</f>
        <v>90</v>
      </c>
      <c r="H5" s="165">
        <v>100</v>
      </c>
      <c r="I5" s="165"/>
      <c r="J5" s="165"/>
      <c r="K5" s="23"/>
      <c r="L5" s="23"/>
      <c r="M5" s="23"/>
      <c r="N5" s="24"/>
      <c r="O5" s="25">
        <f>IF(P5=9,SUM(F5:N5)-SMALL(F5:N5,1)-SMALL(F5:N5,2),IF(P5=8,SUM(F5:N5)-SMALL(F5:N5,1),SUM(F5:N5)))</f>
        <v>270</v>
      </c>
      <c r="P5" s="26">
        <f>COUNTA(F5:N5)</f>
        <v>3</v>
      </c>
      <c r="Q5" s="147">
        <f>SUM(F5:N5)</f>
        <v>270</v>
      </c>
      <c r="R5" s="27"/>
      <c r="S5" s="28">
        <v>2232</v>
      </c>
      <c r="T5" s="29" t="s">
        <v>119</v>
      </c>
      <c r="U5" s="30">
        <f>SUMIF($D$3:$D$94,S5,$Q$3:$Q$94)</f>
        <v>0</v>
      </c>
      <c r="V5" s="31"/>
      <c r="W5" s="32">
        <f>SUMIF($D$3:$D$94,S5,$O$3:$O$94)</f>
        <v>0</v>
      </c>
      <c r="X5" s="19"/>
      <c r="Y5" s="33"/>
      <c r="Z5" s="33"/>
      <c r="AA5" s="33"/>
      <c r="AB5" s="33"/>
    </row>
    <row r="6" spans="1:28" ht="29.1" customHeight="1" thickBot="1" x14ac:dyDescent="0.4">
      <c r="A6" s="185" t="s">
        <v>460</v>
      </c>
      <c r="B6" s="152" t="s">
        <v>146</v>
      </c>
      <c r="C6" s="175" t="s">
        <v>491</v>
      </c>
      <c r="D6" s="175">
        <v>2271</v>
      </c>
      <c r="E6" s="175" t="s">
        <v>349</v>
      </c>
      <c r="F6" s="153">
        <v>50</v>
      </c>
      <c r="G6" s="162">
        <f>VLOOKUP(A6,[1]custom!$A$18:$N$51,14,FALSE)</f>
        <v>30</v>
      </c>
      <c r="H6" s="165">
        <v>50</v>
      </c>
      <c r="I6" s="165"/>
      <c r="J6" s="165"/>
      <c r="K6" s="23"/>
      <c r="L6" s="23"/>
      <c r="M6" s="23"/>
      <c r="N6" s="24"/>
      <c r="O6" s="25">
        <f>IF(P6=9,SUM(F6:N6)-SMALL(F6:N6,1)-SMALL(F6:N6,2),IF(P6=8,SUM(F6:N6)-SMALL(F6:N6,1),SUM(F6:N6)))</f>
        <v>130</v>
      </c>
      <c r="P6" s="26">
        <f>COUNTA(F6:N6)</f>
        <v>3</v>
      </c>
      <c r="Q6" s="147">
        <f>SUM(F6:N6)</f>
        <v>130</v>
      </c>
      <c r="R6" s="27"/>
      <c r="S6" s="28">
        <v>1180</v>
      </c>
      <c r="T6" s="29" t="s">
        <v>14</v>
      </c>
      <c r="U6" s="30">
        <f>SUMIF($D$3:$D$94,S6,$Q$3:$Q$94)</f>
        <v>692</v>
      </c>
      <c r="V6" s="31"/>
      <c r="W6" s="32">
        <f>SUMIF($D$3:$D$94,S6,$O$3:$O$94)</f>
        <v>692</v>
      </c>
      <c r="X6" s="19"/>
      <c r="Y6" s="33"/>
      <c r="Z6" s="33"/>
      <c r="AA6" s="33"/>
      <c r="AB6" s="33"/>
    </row>
    <row r="7" spans="1:28" ht="29.1" customHeight="1" thickBot="1" x14ac:dyDescent="0.4">
      <c r="A7" s="185" t="s">
        <v>859</v>
      </c>
      <c r="B7" s="152" t="s">
        <v>146</v>
      </c>
      <c r="C7" s="175" t="s">
        <v>858</v>
      </c>
      <c r="D7" s="175" t="s">
        <v>135</v>
      </c>
      <c r="E7" s="175" t="s">
        <v>20</v>
      </c>
      <c r="F7" s="153"/>
      <c r="G7" s="162">
        <f>VLOOKUP(A7,[1]custom!$A$18:$N$51,14,FALSE)</f>
        <v>60</v>
      </c>
      <c r="H7" s="165">
        <v>60</v>
      </c>
      <c r="I7" s="23"/>
      <c r="J7" s="165"/>
      <c r="K7" s="23"/>
      <c r="L7" s="23"/>
      <c r="M7" s="23"/>
      <c r="N7" s="24"/>
      <c r="O7" s="25">
        <f>IF(P7=9,SUM(F7:N7)-SMALL(F7:N7,1)-SMALL(F7:N7,2),IF(P7=8,SUM(F7:N7)-SMALL(F7:N7,1),SUM(F7:N7)))</f>
        <v>120</v>
      </c>
      <c r="P7" s="26">
        <f>COUNTA(F7:N7)</f>
        <v>2</v>
      </c>
      <c r="Q7" s="147">
        <f>SUM(F7:N7)</f>
        <v>120</v>
      </c>
      <c r="R7" s="27"/>
      <c r="S7" s="28">
        <v>1115</v>
      </c>
      <c r="T7" s="29" t="s">
        <v>15</v>
      </c>
      <c r="U7" s="30">
        <f>SUMIF($D$3:$D$94,S7,$Q$3:$Q$94)</f>
        <v>0</v>
      </c>
      <c r="V7" s="31"/>
      <c r="W7" s="32">
        <f>SUMIF($D$3:$D$94,S7,$O$3:$O$94)</f>
        <v>0</v>
      </c>
      <c r="X7" s="19"/>
      <c r="Y7" s="33"/>
      <c r="Z7" s="33"/>
      <c r="AA7" s="33"/>
      <c r="AB7" s="33"/>
    </row>
    <row r="8" spans="1:28" ht="29.1" customHeight="1" thickBot="1" x14ac:dyDescent="0.45">
      <c r="A8" s="185" t="s">
        <v>459</v>
      </c>
      <c r="B8" s="152" t="s">
        <v>146</v>
      </c>
      <c r="C8" s="175" t="s">
        <v>490</v>
      </c>
      <c r="D8" s="175">
        <v>1180</v>
      </c>
      <c r="E8" s="175" t="s">
        <v>286</v>
      </c>
      <c r="F8" s="162">
        <v>60</v>
      </c>
      <c r="G8" s="162">
        <f>VLOOKUP(A8,[1]custom!$A$18:$N$51,14,FALSE)</f>
        <v>40</v>
      </c>
      <c r="H8" s="165">
        <v>9</v>
      </c>
      <c r="I8" s="165"/>
      <c r="J8" s="165"/>
      <c r="K8" s="23"/>
      <c r="L8" s="23"/>
      <c r="M8" s="165"/>
      <c r="N8" s="158"/>
      <c r="O8" s="159">
        <f>IF(P8=9,SUM(F8:N8)-SMALL(F8:N8,1)-SMALL(F8:N8,2),IF(P8=8,SUM(F8:N8)-SMALL(F8:N8,1),SUM(F8:N8)))</f>
        <v>109</v>
      </c>
      <c r="P8" s="26">
        <f>COUNTA(F8:N8)</f>
        <v>3</v>
      </c>
      <c r="Q8" s="147">
        <f>SUM(F8:N8)</f>
        <v>109</v>
      </c>
      <c r="R8" s="27"/>
      <c r="S8" s="28">
        <v>10</v>
      </c>
      <c r="T8" s="29" t="s">
        <v>16</v>
      </c>
      <c r="U8" s="30">
        <f>SUMIF($D$3:$D$94,S8,$Q$3:$Q$94)</f>
        <v>33</v>
      </c>
      <c r="V8" s="31"/>
      <c r="W8" s="32">
        <f>SUMIF($D$3:$D$94,S8,$O$3:$O$94)</f>
        <v>38</v>
      </c>
      <c r="X8" s="19"/>
      <c r="Y8" s="33"/>
      <c r="Z8" s="33"/>
      <c r="AA8" s="33"/>
      <c r="AB8" s="33"/>
    </row>
    <row r="9" spans="1:28" ht="29.1" customHeight="1" thickBot="1" x14ac:dyDescent="0.4">
      <c r="A9" s="185" t="s">
        <v>465</v>
      </c>
      <c r="B9" s="152" t="s">
        <v>146</v>
      </c>
      <c r="C9" s="175" t="s">
        <v>496</v>
      </c>
      <c r="D9" s="175">
        <v>2612</v>
      </c>
      <c r="E9" s="175" t="s">
        <v>285</v>
      </c>
      <c r="F9" s="153">
        <v>12</v>
      </c>
      <c r="G9" s="162">
        <f>VLOOKUP(A9,[1]custom!$A$18:$N$51,14,FALSE)</f>
        <v>50</v>
      </c>
      <c r="H9" s="165">
        <v>40</v>
      </c>
      <c r="I9" s="165"/>
      <c r="J9" s="165"/>
      <c r="K9" s="23"/>
      <c r="L9" s="23"/>
      <c r="M9" s="23"/>
      <c r="N9" s="24"/>
      <c r="O9" s="25">
        <f>IF(P9=9,SUM(F9:N9)-SMALL(F9:N9,1)-SMALL(F9:N9,2),IF(P9=8,SUM(F9:N9)-SMALL(F9:N9,1),SUM(F9:N9)))</f>
        <v>102</v>
      </c>
      <c r="P9" s="26">
        <f>COUNTA(F9:N9)</f>
        <v>3</v>
      </c>
      <c r="Q9" s="147">
        <f>SUM(F9:N9)</f>
        <v>102</v>
      </c>
      <c r="R9" s="27"/>
      <c r="S9" s="28">
        <v>1589</v>
      </c>
      <c r="T9" s="29" t="s">
        <v>18</v>
      </c>
      <c r="U9" s="30">
        <f>SUMIF($D$3:$D$94,S9,$Q$3:$Q$94)</f>
        <v>25</v>
      </c>
      <c r="V9" s="31"/>
      <c r="W9" s="32">
        <f>SUMIF($D$3:$D$94,S9,$O$3:$O$94)</f>
        <v>40</v>
      </c>
      <c r="X9" s="19"/>
      <c r="Y9" s="33"/>
      <c r="Z9" s="33"/>
      <c r="AA9" s="33"/>
      <c r="AB9" s="33"/>
    </row>
    <row r="10" spans="1:28" ht="29.1" customHeight="1" thickBot="1" x14ac:dyDescent="0.4">
      <c r="A10" s="185" t="s">
        <v>461</v>
      </c>
      <c r="B10" s="152" t="s">
        <v>146</v>
      </c>
      <c r="C10" s="175" t="s">
        <v>492</v>
      </c>
      <c r="D10" s="175">
        <v>2612</v>
      </c>
      <c r="E10" s="175" t="s">
        <v>285</v>
      </c>
      <c r="F10" s="153">
        <v>40</v>
      </c>
      <c r="G10" s="162">
        <f>VLOOKUP(A10,[1]custom!$A$18:$N$51,14,FALSE)</f>
        <v>12</v>
      </c>
      <c r="H10" s="165">
        <v>15</v>
      </c>
      <c r="I10" s="165"/>
      <c r="J10" s="165"/>
      <c r="K10" s="23"/>
      <c r="L10" s="23"/>
      <c r="M10" s="23"/>
      <c r="N10" s="24"/>
      <c r="O10" s="25">
        <f>IF(P10=9,SUM(F10:N10)-SMALL(F10:N10,1)-SMALL(F10:N10,2),IF(P10=8,SUM(F10:N10)-SMALL(F10:N10,1),SUM(F10:N10)))</f>
        <v>67</v>
      </c>
      <c r="P10" s="26">
        <f>COUNTA(F10:N10)</f>
        <v>3</v>
      </c>
      <c r="Q10" s="147">
        <f>SUM(F10:N10)</f>
        <v>67</v>
      </c>
      <c r="R10" s="27"/>
      <c r="S10" s="28">
        <v>2074</v>
      </c>
      <c r="T10" s="29" t="s">
        <v>160</v>
      </c>
      <c r="U10" s="30">
        <f>SUMIF($D$3:$D$94,S10,$Q$3:$Q$94)</f>
        <v>0</v>
      </c>
      <c r="V10" s="31"/>
      <c r="W10" s="32">
        <f>SUMIF($D$3:$D$94,S10,$O$3:$O$94)</f>
        <v>0</v>
      </c>
      <c r="X10" s="19"/>
      <c r="Y10" s="33"/>
      <c r="Z10" s="33"/>
      <c r="AA10" s="33"/>
      <c r="AB10" s="33"/>
    </row>
    <row r="11" spans="1:28" ht="29.1" customHeight="1" thickBot="1" x14ac:dyDescent="0.45">
      <c r="A11" s="185" t="s">
        <v>463</v>
      </c>
      <c r="B11" s="152" t="s">
        <v>146</v>
      </c>
      <c r="C11" s="175" t="s">
        <v>494</v>
      </c>
      <c r="D11" s="175">
        <v>1298</v>
      </c>
      <c r="E11" s="175" t="s">
        <v>139</v>
      </c>
      <c r="F11" s="162">
        <v>20</v>
      </c>
      <c r="G11" s="162"/>
      <c r="H11" s="165">
        <v>30</v>
      </c>
      <c r="I11" s="165"/>
      <c r="J11" s="165"/>
      <c r="K11" s="23"/>
      <c r="L11" s="23"/>
      <c r="M11" s="165"/>
      <c r="N11" s="158"/>
      <c r="O11" s="159">
        <f>IF(P11=9,SUM(F11:N11)-SMALL(F11:N11,1)-SMALL(F11:N11,2),IF(P11=8,SUM(F11:N11)-SMALL(F11:N11,1),SUM(F11:N11)))</f>
        <v>50</v>
      </c>
      <c r="P11" s="26">
        <f>COUNTA(F11:N11)</f>
        <v>2</v>
      </c>
      <c r="Q11" s="147">
        <f>SUM(F11:N11)</f>
        <v>50</v>
      </c>
      <c r="R11" s="27"/>
      <c r="S11" s="28">
        <v>2328</v>
      </c>
      <c r="T11" s="29" t="s">
        <v>212</v>
      </c>
      <c r="U11" s="30">
        <f>SUMIF($D$3:$D$94,S11,$Q$3:$Q$94)</f>
        <v>0</v>
      </c>
      <c r="V11" s="31"/>
      <c r="W11" s="32">
        <f>SUMIF($D$3:$D$94,S11,$O$3:$O$94)</f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85" t="s">
        <v>464</v>
      </c>
      <c r="B12" s="152" t="s">
        <v>146</v>
      </c>
      <c r="C12" s="175" t="s">
        <v>495</v>
      </c>
      <c r="D12" s="175">
        <v>2310</v>
      </c>
      <c r="E12" s="175" t="s">
        <v>140</v>
      </c>
      <c r="F12" s="153">
        <v>15</v>
      </c>
      <c r="G12" s="162">
        <f>VLOOKUP(A12,[1]custom!$A$18:$N$51,14,FALSE)</f>
        <v>15</v>
      </c>
      <c r="H12" s="165">
        <v>12</v>
      </c>
      <c r="I12" s="165"/>
      <c r="J12" s="165"/>
      <c r="K12" s="23"/>
      <c r="L12" s="23"/>
      <c r="M12" s="23"/>
      <c r="N12" s="24"/>
      <c r="O12" s="25">
        <f>IF(P12=9,SUM(F12:N12)-SMALL(F12:N12,1)-SMALL(F12:N12,2),IF(P12=8,SUM(F12:N12)-SMALL(F12:N12,1),SUM(F12:N12)))</f>
        <v>42</v>
      </c>
      <c r="P12" s="26">
        <f>COUNTA(F12:N12)</f>
        <v>3</v>
      </c>
      <c r="Q12" s="147">
        <f>SUM(F12:N12)</f>
        <v>42</v>
      </c>
      <c r="R12" s="27"/>
      <c r="S12" s="28">
        <v>2140</v>
      </c>
      <c r="T12" s="29" t="s">
        <v>145</v>
      </c>
      <c r="U12" s="30">
        <f>SUMIF($D$3:$D$94,S12,$Q$3:$Q$94)</f>
        <v>0</v>
      </c>
      <c r="V12" s="31"/>
      <c r="W12" s="32">
        <f>SUMIF($D$3:$D$94,S12,$O$3:$O$94)</f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85" t="s">
        <v>462</v>
      </c>
      <c r="B13" s="152" t="s">
        <v>146</v>
      </c>
      <c r="C13" s="175" t="s">
        <v>493</v>
      </c>
      <c r="D13" s="175">
        <v>1298</v>
      </c>
      <c r="E13" s="175" t="s">
        <v>139</v>
      </c>
      <c r="F13" s="153">
        <v>30</v>
      </c>
      <c r="G13" s="162">
        <f>VLOOKUP(A13,[1]custom!$A$18:$N$51,14,FALSE)</f>
        <v>5</v>
      </c>
      <c r="H13" s="165">
        <v>5</v>
      </c>
      <c r="I13" s="165"/>
      <c r="J13" s="165"/>
      <c r="K13" s="23"/>
      <c r="L13" s="23"/>
      <c r="M13" s="23"/>
      <c r="N13" s="24"/>
      <c r="O13" s="25">
        <f>IF(P13=9,SUM(F13:N13)-SMALL(F13:N13,1)-SMALL(F13:N13,2),IF(P13=8,SUM(F13:N13)-SMALL(F13:N13,1),SUM(F13:N13)))</f>
        <v>40</v>
      </c>
      <c r="P13" s="26">
        <f>COUNTA(F13:N13)</f>
        <v>3</v>
      </c>
      <c r="Q13" s="147">
        <f>SUM(F13:N13)</f>
        <v>40</v>
      </c>
      <c r="R13" s="27"/>
      <c r="S13" s="28"/>
      <c r="T13" s="29"/>
      <c r="U13" s="30">
        <f>SUMIF($D$3:$D$94,S13,$Q$3:$Q$94)</f>
        <v>0</v>
      </c>
      <c r="V13" s="31"/>
      <c r="W13" s="32">
        <f>SUMIF($D$3:$D$94,S13,$O$3:$O$94)</f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85" t="s">
        <v>810</v>
      </c>
      <c r="B14" s="152" t="s">
        <v>146</v>
      </c>
      <c r="C14" s="175" t="s">
        <v>803</v>
      </c>
      <c r="D14" s="175" t="s">
        <v>124</v>
      </c>
      <c r="E14" s="175" t="s">
        <v>137</v>
      </c>
      <c r="F14" s="153"/>
      <c r="G14" s="162">
        <f>VLOOKUP(A14,[1]custom!$A$18:$N$51,14,FALSE)</f>
        <v>20</v>
      </c>
      <c r="H14" s="165">
        <v>20</v>
      </c>
      <c r="I14" s="165"/>
      <c r="J14" s="165"/>
      <c r="K14" s="23"/>
      <c r="L14" s="23"/>
      <c r="M14" s="23"/>
      <c r="N14" s="24"/>
      <c r="O14" s="25">
        <f>IF(P14=9,SUM(F14:N14)-SMALL(F14:N14,1)-SMALL(F14:N14,2),IF(P14=8,SUM(F14:N14)-SMALL(F14:N14,1),SUM(F14:N14)))</f>
        <v>40</v>
      </c>
      <c r="P14" s="26">
        <f>COUNTA(F14:N14)</f>
        <v>2</v>
      </c>
      <c r="Q14" s="147">
        <f>SUM(F14:N14)</f>
        <v>40</v>
      </c>
      <c r="R14" s="27"/>
      <c r="S14" s="28">
        <v>1843</v>
      </c>
      <c r="T14" s="29" t="s">
        <v>27</v>
      </c>
      <c r="U14" s="30">
        <f>SUMIF($D$3:$D$94,S14,$Q$3:$Q$94)</f>
        <v>0</v>
      </c>
      <c r="V14" s="31"/>
      <c r="W14" s="32">
        <f>SUMIF($D$3:$D$94,S14,$O$3:$O$94)</f>
        <v>0</v>
      </c>
      <c r="X14" s="19"/>
      <c r="Y14" s="33"/>
      <c r="Z14" s="33"/>
      <c r="AA14" s="33"/>
      <c r="AB14" s="33"/>
    </row>
    <row r="15" spans="1:28" ht="29.1" customHeight="1" thickBot="1" x14ac:dyDescent="0.45">
      <c r="A15" s="185" t="s">
        <v>466</v>
      </c>
      <c r="B15" s="152" t="s">
        <v>146</v>
      </c>
      <c r="C15" s="175" t="s">
        <v>497</v>
      </c>
      <c r="D15" s="175">
        <v>2310</v>
      </c>
      <c r="E15" s="175" t="s">
        <v>140</v>
      </c>
      <c r="F15" s="162">
        <v>9</v>
      </c>
      <c r="G15" s="162">
        <f>VLOOKUP(A15,[1]custom!$A$18:$N$51,14,FALSE)</f>
        <v>7</v>
      </c>
      <c r="H15" s="165">
        <v>8</v>
      </c>
      <c r="I15" s="165"/>
      <c r="J15" s="165"/>
      <c r="K15" s="23"/>
      <c r="L15" s="23"/>
      <c r="M15" s="157"/>
      <c r="N15" s="158"/>
      <c r="O15" s="159">
        <f>IF(P15=9,SUM(F15:N15)-SMALL(F15:N15,1)-SMALL(F15:N15,2),IF(P15=8,SUM(F15:N15)-SMALL(F15:N15,1),SUM(F15:N15)))</f>
        <v>24</v>
      </c>
      <c r="P15" s="26">
        <f>COUNTA(F15:N15)</f>
        <v>3</v>
      </c>
      <c r="Q15" s="147">
        <f>SUM(F15:N15)</f>
        <v>24</v>
      </c>
      <c r="R15" s="27"/>
      <c r="S15" s="28">
        <v>1317</v>
      </c>
      <c r="T15" s="29" t="s">
        <v>28</v>
      </c>
      <c r="U15" s="30">
        <f>SUMIF($D$3:$D$94,S15,$Q$3:$Q$94)</f>
        <v>0</v>
      </c>
      <c r="V15" s="31"/>
      <c r="W15" s="32">
        <f>SUMIF($D$3:$D$94,S15,$O$3:$O$94)</f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85" t="s">
        <v>469</v>
      </c>
      <c r="B16" s="152" t="s">
        <v>146</v>
      </c>
      <c r="C16" s="175" t="s">
        <v>500</v>
      </c>
      <c r="D16" s="175">
        <v>2072</v>
      </c>
      <c r="E16" s="175" t="s">
        <v>284</v>
      </c>
      <c r="F16" s="153">
        <v>6</v>
      </c>
      <c r="G16" s="162">
        <f>VLOOKUP(A16,[1]custom!$A$18:$N$51,14,FALSE)</f>
        <v>9</v>
      </c>
      <c r="H16" s="165">
        <v>7</v>
      </c>
      <c r="I16" s="165"/>
      <c r="J16" s="165"/>
      <c r="K16" s="23"/>
      <c r="L16" s="23"/>
      <c r="M16" s="23"/>
      <c r="N16" s="24"/>
      <c r="O16" s="25">
        <f>IF(P16=9,SUM(F16:N16)-SMALL(F16:N16,1)-SMALL(F16:N16,2),IF(P16=8,SUM(F16:N16)-SMALL(F16:N16,1),SUM(F16:N16)))</f>
        <v>22</v>
      </c>
      <c r="P16" s="26">
        <f>COUNTA(F16:N16)</f>
        <v>3</v>
      </c>
      <c r="Q16" s="147">
        <f>SUM(F16:N16)</f>
        <v>22</v>
      </c>
      <c r="R16" s="27"/>
      <c r="S16" s="28"/>
      <c r="T16" s="29"/>
      <c r="U16" s="30">
        <f>SUMIF($D$3:$D$94,S16,$Q$3:$Q$94)</f>
        <v>0</v>
      </c>
      <c r="V16" s="31"/>
      <c r="W16" s="32">
        <f>SUMIF($D$3:$D$94,S16,$O$3:$O$94)</f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85" t="s">
        <v>467</v>
      </c>
      <c r="B17" s="152" t="s">
        <v>146</v>
      </c>
      <c r="C17" s="175" t="s">
        <v>498</v>
      </c>
      <c r="D17" s="182">
        <v>10</v>
      </c>
      <c r="E17" s="175" t="s">
        <v>289</v>
      </c>
      <c r="F17" s="153">
        <v>8</v>
      </c>
      <c r="G17" s="162">
        <f>VLOOKUP(A17,[1]custom!$A$18:$N$51,14,FALSE)</f>
        <v>5</v>
      </c>
      <c r="H17" s="165">
        <v>5</v>
      </c>
      <c r="I17" s="165"/>
      <c r="J17" s="165"/>
      <c r="K17" s="23"/>
      <c r="L17" s="23"/>
      <c r="M17" s="23"/>
      <c r="N17" s="24"/>
      <c r="O17" s="25">
        <f>IF(P17=9,SUM(F17:N17)-SMALL(F17:N17,1)-SMALL(F17:N17,2),IF(P17=8,SUM(F17:N17)-SMALL(F17:N17,1),SUM(F17:N17)))</f>
        <v>18</v>
      </c>
      <c r="P17" s="26">
        <f>COUNTA(F17:N17)</f>
        <v>3</v>
      </c>
      <c r="Q17" s="147">
        <f>SUM(F17:N17)</f>
        <v>18</v>
      </c>
      <c r="R17" s="27"/>
      <c r="S17" s="28">
        <v>2521</v>
      </c>
      <c r="T17" s="29" t="s">
        <v>170</v>
      </c>
      <c r="U17" s="30">
        <f>SUMIF($D$3:$D$94,S17,$Q$3:$Q$94)</f>
        <v>0</v>
      </c>
      <c r="V17" s="31"/>
      <c r="W17" s="32">
        <f>SUMIF($D$3:$D$94,S17,$O$3:$O$94)</f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85" t="s">
        <v>475</v>
      </c>
      <c r="B18" s="152" t="s">
        <v>146</v>
      </c>
      <c r="C18" s="175" t="s">
        <v>506</v>
      </c>
      <c r="D18" s="175">
        <v>1180</v>
      </c>
      <c r="E18" s="175" t="s">
        <v>286</v>
      </c>
      <c r="F18" s="153">
        <v>5</v>
      </c>
      <c r="G18" s="162">
        <f>VLOOKUP(A18,[1]custom!$A$18:$N$51,14,FALSE)</f>
        <v>8</v>
      </c>
      <c r="H18" s="165">
        <v>5</v>
      </c>
      <c r="I18" s="165"/>
      <c r="J18" s="165"/>
      <c r="K18" s="23"/>
      <c r="L18" s="23"/>
      <c r="M18" s="23"/>
      <c r="N18" s="24"/>
      <c r="O18" s="25">
        <f>IF(P18=9,SUM(F18:N18)-SMALL(F18:N18,1)-SMALL(F18:N18,2),IF(P18=8,SUM(F18:N18)-SMALL(F18:N18,1),SUM(F18:N18)))</f>
        <v>18</v>
      </c>
      <c r="P18" s="26">
        <f>COUNTA(F18:N18)</f>
        <v>3</v>
      </c>
      <c r="Q18" s="147">
        <f>SUM(F18:N18)</f>
        <v>18</v>
      </c>
      <c r="R18" s="27"/>
      <c r="S18" s="28">
        <v>2144</v>
      </c>
      <c r="T18" s="145" t="s">
        <v>107</v>
      </c>
      <c r="U18" s="30">
        <f>SUMIF($D$3:$D$94,S18,$Q$3:$Q$94)</f>
        <v>10</v>
      </c>
      <c r="V18" s="31"/>
      <c r="W18" s="32">
        <f>SUMIF($D$3:$D$94,S18,$O$3:$O$94)</f>
        <v>10</v>
      </c>
      <c r="X18" s="19"/>
      <c r="Y18" s="33"/>
      <c r="Z18" s="33"/>
      <c r="AA18" s="33"/>
      <c r="AB18" s="33"/>
    </row>
    <row r="19" spans="1:28" ht="29.1" customHeight="1" thickBot="1" x14ac:dyDescent="0.4">
      <c r="A19" s="185" t="s">
        <v>476</v>
      </c>
      <c r="B19" s="152" t="s">
        <v>146</v>
      </c>
      <c r="C19" s="175" t="s">
        <v>507</v>
      </c>
      <c r="D19" s="175">
        <v>2186</v>
      </c>
      <c r="E19" s="175" t="s">
        <v>175</v>
      </c>
      <c r="F19" s="153">
        <v>5</v>
      </c>
      <c r="G19" s="162">
        <f>VLOOKUP(A19,[1]custom!$A$18:$N$51,14,FALSE)</f>
        <v>6</v>
      </c>
      <c r="H19" s="165">
        <v>5</v>
      </c>
      <c r="I19" s="165"/>
      <c r="J19" s="165"/>
      <c r="K19" s="23"/>
      <c r="L19" s="23"/>
      <c r="M19" s="23"/>
      <c r="N19" s="24"/>
      <c r="O19" s="25">
        <f>IF(P19=9,SUM(F19:N19)-SMALL(F19:N19,1)-SMALL(F19:N19,2),IF(P19=8,SUM(F19:N19)-SMALL(F19:N19,1),SUM(F19:N19)))</f>
        <v>16</v>
      </c>
      <c r="P19" s="26">
        <f>COUNTA(F19:N19)</f>
        <v>3</v>
      </c>
      <c r="Q19" s="147">
        <f>SUM(F19:N19)</f>
        <v>16</v>
      </c>
      <c r="R19" s="27"/>
      <c r="S19" s="28"/>
      <c r="T19" s="29"/>
      <c r="U19" s="30">
        <f>SUMIF($D$3:$D$94,S19,$Q$3:$Q$94)</f>
        <v>0</v>
      </c>
      <c r="V19" s="31"/>
      <c r="W19" s="32">
        <f>SUMIF($D$3:$D$94,S19,$O$3:$O$94)</f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85" t="s">
        <v>470</v>
      </c>
      <c r="B20" s="152" t="s">
        <v>146</v>
      </c>
      <c r="C20" s="175" t="s">
        <v>501</v>
      </c>
      <c r="D20" s="175">
        <v>1773</v>
      </c>
      <c r="E20" s="175" t="s">
        <v>71</v>
      </c>
      <c r="F20" s="153">
        <v>5</v>
      </c>
      <c r="G20" s="162">
        <f>VLOOKUP(A20,[1]custom!$A$18:$N$51,14,FALSE)</f>
        <v>5</v>
      </c>
      <c r="H20" s="165">
        <v>5</v>
      </c>
      <c r="I20" s="165"/>
      <c r="J20" s="165"/>
      <c r="K20" s="23"/>
      <c r="L20" s="23"/>
      <c r="M20" s="23"/>
      <c r="N20" s="24"/>
      <c r="O20" s="25">
        <f>IF(P20=9,SUM(F20:N20)-SMALL(F20:N20,1)-SMALL(F20:N20,2),IF(P20=8,SUM(F20:N20)-SMALL(F20:N20,1),SUM(F20:N20)))</f>
        <v>15</v>
      </c>
      <c r="P20" s="26">
        <f>COUNTA(F20:N20)</f>
        <v>3</v>
      </c>
      <c r="Q20" s="147">
        <f>SUM(F20:N20)</f>
        <v>15</v>
      </c>
      <c r="R20" s="27"/>
      <c r="S20" s="28">
        <v>1298</v>
      </c>
      <c r="T20" s="29" t="s">
        <v>35</v>
      </c>
      <c r="U20" s="30">
        <f>SUMIF($D$3:$D$94,S20,$Q$3:$Q$94)</f>
        <v>100</v>
      </c>
      <c r="V20" s="31"/>
      <c r="W20" s="32">
        <f>SUMIF($D$3:$D$94,S20,$O$3:$O$94)</f>
        <v>100</v>
      </c>
      <c r="X20" s="19"/>
      <c r="Y20" s="33"/>
      <c r="Z20" s="33"/>
      <c r="AA20" s="33"/>
      <c r="AB20" s="33"/>
    </row>
    <row r="21" spans="1:28" ht="29.1" customHeight="1" thickBot="1" x14ac:dyDescent="0.4">
      <c r="A21" s="185" t="s">
        <v>471</v>
      </c>
      <c r="B21" s="152" t="s">
        <v>146</v>
      </c>
      <c r="C21" s="175" t="s">
        <v>502</v>
      </c>
      <c r="D21" s="175">
        <v>10</v>
      </c>
      <c r="E21" s="175" t="s">
        <v>289</v>
      </c>
      <c r="F21" s="153">
        <v>5</v>
      </c>
      <c r="G21" s="162">
        <f>VLOOKUP(A21,[1]custom!$A$18:$N$51,14,FALSE)</f>
        <v>5</v>
      </c>
      <c r="H21" s="165">
        <v>5</v>
      </c>
      <c r="I21" s="165"/>
      <c r="J21" s="165"/>
      <c r="K21" s="23"/>
      <c r="L21" s="23"/>
      <c r="M21" s="23"/>
      <c r="N21" s="24"/>
      <c r="O21" s="25">
        <f>IF(P21=9,SUM(F21:N21)-SMALL(F21:N21,1)-SMALL(F21:N21,2),IF(P21=8,SUM(F21:N21)-SMALL(F21:N21,1),SUM(F21:N21)))</f>
        <v>15</v>
      </c>
      <c r="P21" s="26">
        <f>COUNTA(F21:N21)</f>
        <v>3</v>
      </c>
      <c r="Q21" s="147">
        <f>SUM(F21:N21)</f>
        <v>15</v>
      </c>
      <c r="R21" s="27"/>
      <c r="S21" s="28">
        <v>2271</v>
      </c>
      <c r="T21" s="29" t="s">
        <v>120</v>
      </c>
      <c r="U21" s="30">
        <f>SUMIF($D$3:$D$94,S21,$Q$3:$Q$94)</f>
        <v>475</v>
      </c>
      <c r="V21" s="31"/>
      <c r="W21" s="32">
        <f>SUMIF($D$3:$D$94,S21,$O$3:$O$94)</f>
        <v>475</v>
      </c>
      <c r="X21" s="19"/>
      <c r="Y21" s="33"/>
      <c r="Z21" s="33"/>
      <c r="AA21" s="33"/>
      <c r="AB21" s="33"/>
    </row>
    <row r="22" spans="1:28" ht="29.1" customHeight="1" thickBot="1" x14ac:dyDescent="0.4">
      <c r="A22" s="185" t="s">
        <v>472</v>
      </c>
      <c r="B22" s="152" t="s">
        <v>146</v>
      </c>
      <c r="C22" s="175" t="s">
        <v>503</v>
      </c>
      <c r="D22" s="175">
        <v>1589</v>
      </c>
      <c r="E22" s="175" t="s">
        <v>143</v>
      </c>
      <c r="F22" s="153">
        <v>5</v>
      </c>
      <c r="G22" s="162">
        <f>VLOOKUP(A22,[1]custom!$A$18:$N$51,14,FALSE)</f>
        <v>5</v>
      </c>
      <c r="H22" s="165">
        <v>5</v>
      </c>
      <c r="I22" s="165"/>
      <c r="J22" s="165"/>
      <c r="K22" s="23"/>
      <c r="L22" s="23"/>
      <c r="M22" s="23"/>
      <c r="N22" s="24"/>
      <c r="O22" s="25">
        <f>IF(P22=9,SUM(F22:N22)-SMALL(F22:N22,1)-SMALL(F22:N22,2),IF(P22=8,SUM(F22:N22)-SMALL(F22:N22,1),SUM(F22:N22)))</f>
        <v>15</v>
      </c>
      <c r="P22" s="26">
        <f>COUNTA(F22:N22)</f>
        <v>3</v>
      </c>
      <c r="Q22" s="147">
        <f>SUM(F22:N22)</f>
        <v>15</v>
      </c>
      <c r="R22" s="27"/>
      <c r="S22" s="28">
        <v>2186</v>
      </c>
      <c r="T22" s="29" t="s">
        <v>122</v>
      </c>
      <c r="U22" s="30">
        <f>SUMIF($D$3:$D$94,S22,$Q$3:$Q$94)</f>
        <v>31</v>
      </c>
      <c r="V22" s="31"/>
      <c r="W22" s="32">
        <f>SUMIF($D$3:$D$94,S22,$O$3:$O$94)</f>
        <v>31</v>
      </c>
      <c r="X22" s="19"/>
      <c r="Y22" s="33"/>
      <c r="Z22" s="33"/>
      <c r="AA22" s="33"/>
      <c r="AB22" s="33"/>
    </row>
    <row r="23" spans="1:28" ht="29.1" customHeight="1" thickBot="1" x14ac:dyDescent="0.4">
      <c r="A23" s="185" t="s">
        <v>477</v>
      </c>
      <c r="B23" s="152" t="s">
        <v>146</v>
      </c>
      <c r="C23" s="175" t="s">
        <v>508</v>
      </c>
      <c r="D23" s="182">
        <v>1172</v>
      </c>
      <c r="E23" s="175" t="s">
        <v>288</v>
      </c>
      <c r="F23" s="153">
        <v>5</v>
      </c>
      <c r="G23" s="162">
        <f>VLOOKUP(A23,[1]custom!$A$18:$N$51,14,FALSE)</f>
        <v>5</v>
      </c>
      <c r="H23" s="165">
        <v>5</v>
      </c>
      <c r="I23" s="23"/>
      <c r="J23" s="23"/>
      <c r="K23" s="23"/>
      <c r="L23" s="23"/>
      <c r="M23" s="23"/>
      <c r="N23" s="24"/>
      <c r="O23" s="25">
        <f>IF(P23=9,SUM(F23:N23)-SMALL(F23:N23,1)-SMALL(F23:N23,2),IF(P23=8,SUM(F23:N23)-SMALL(F23:N23,1),SUM(F23:N23)))</f>
        <v>15</v>
      </c>
      <c r="P23" s="26">
        <f>COUNTA(F23:N23)</f>
        <v>3</v>
      </c>
      <c r="Q23" s="147">
        <f>SUM(F23:N23)</f>
        <v>15</v>
      </c>
      <c r="R23" s="27"/>
      <c r="S23" s="28">
        <v>1756</v>
      </c>
      <c r="T23" s="29" t="s">
        <v>37</v>
      </c>
      <c r="U23" s="30">
        <f>SUMIF($D$3:$D$94,S23,$Q$3:$Q$94)</f>
        <v>0</v>
      </c>
      <c r="V23" s="31"/>
      <c r="W23" s="32">
        <f>SUMIF($D$3:$D$94,S23,$O$3:$O$94)</f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85" t="s">
        <v>478</v>
      </c>
      <c r="B24" s="152" t="s">
        <v>146</v>
      </c>
      <c r="C24" s="175" t="s">
        <v>509</v>
      </c>
      <c r="D24" s="175">
        <v>2271</v>
      </c>
      <c r="E24" s="175" t="s">
        <v>349</v>
      </c>
      <c r="F24" s="153">
        <v>5</v>
      </c>
      <c r="G24" s="162">
        <f>VLOOKUP(A24,[1]custom!$A$18:$N$51,14,FALSE)</f>
        <v>5</v>
      </c>
      <c r="H24" s="165">
        <v>5</v>
      </c>
      <c r="I24" s="165"/>
      <c r="J24" s="165"/>
      <c r="K24" s="23"/>
      <c r="L24" s="23"/>
      <c r="M24" s="23"/>
      <c r="N24" s="24"/>
      <c r="O24" s="25">
        <f>IF(P24=9,SUM(F24:N24)-SMALL(F24:N24,1)-SMALL(F24:N24,2),IF(P24=8,SUM(F24:N24)-SMALL(F24:N24,1),SUM(F24:N24)))</f>
        <v>15</v>
      </c>
      <c r="P24" s="26">
        <f>COUNTA(F24:N24)</f>
        <v>3</v>
      </c>
      <c r="Q24" s="147">
        <f>SUM(F24:N24)</f>
        <v>15</v>
      </c>
      <c r="R24" s="27"/>
      <c r="S24" s="28">
        <v>1177</v>
      </c>
      <c r="T24" s="29" t="s">
        <v>38</v>
      </c>
      <c r="U24" s="30">
        <f>SUMIF($D$3:$D$94,S24,$Q$3:$Q$94)</f>
        <v>0</v>
      </c>
      <c r="V24" s="31"/>
      <c r="W24" s="32">
        <f>SUMIF($D$3:$D$94,S24,$O$3:$O$94)</f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85" t="s">
        <v>479</v>
      </c>
      <c r="B25" s="152" t="s">
        <v>146</v>
      </c>
      <c r="C25" s="175" t="s">
        <v>510</v>
      </c>
      <c r="D25" s="175">
        <v>2186</v>
      </c>
      <c r="E25" s="175" t="s">
        <v>175</v>
      </c>
      <c r="F25" s="153">
        <v>5</v>
      </c>
      <c r="G25" s="162">
        <f>VLOOKUP(A25,[1]custom!$A$18:$N$51,14,FALSE)</f>
        <v>5</v>
      </c>
      <c r="H25" s="165">
        <v>5</v>
      </c>
      <c r="I25" s="165"/>
      <c r="J25" s="165"/>
      <c r="K25" s="23"/>
      <c r="L25" s="23"/>
      <c r="M25" s="23"/>
      <c r="N25" s="24"/>
      <c r="O25" s="25">
        <f>IF(P25=9,SUM(F25:N25)-SMALL(F25:N25,1)-SMALL(F25:N25,2),IF(P25=8,SUM(F25:N25)-SMALL(F25:N25,1),SUM(F25:N25)))</f>
        <v>15</v>
      </c>
      <c r="P25" s="26">
        <f>COUNTA(F25:N25)</f>
        <v>3</v>
      </c>
      <c r="Q25" s="147">
        <f>SUM(F25:N25)</f>
        <v>15</v>
      </c>
      <c r="R25" s="27"/>
      <c r="S25" s="28">
        <v>1266</v>
      </c>
      <c r="T25" s="29" t="s">
        <v>39</v>
      </c>
      <c r="U25" s="30">
        <f>SUMIF($D$3:$D$94,S25,$Q$3:$Q$94)</f>
        <v>0</v>
      </c>
      <c r="V25" s="31"/>
      <c r="W25" s="32">
        <f>SUMIF($D$3:$D$94,S25,$O$3:$O$94)</f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85" t="s">
        <v>480</v>
      </c>
      <c r="B26" s="152" t="s">
        <v>146</v>
      </c>
      <c r="C26" s="175" t="s">
        <v>511</v>
      </c>
      <c r="D26" s="175">
        <v>1180</v>
      </c>
      <c r="E26" s="175" t="s">
        <v>286</v>
      </c>
      <c r="F26" s="153">
        <v>5</v>
      </c>
      <c r="G26" s="162">
        <f>VLOOKUP(A26,[1]custom!$A$18:$N$51,14,FALSE)</f>
        <v>5</v>
      </c>
      <c r="H26" s="165">
        <v>5</v>
      </c>
      <c r="I26" s="165"/>
      <c r="J26" s="165"/>
      <c r="K26" s="23"/>
      <c r="L26" s="23"/>
      <c r="M26" s="23"/>
      <c r="N26" s="24"/>
      <c r="O26" s="25">
        <f>IF(P26=9,SUM(F26:N26)-SMALL(F26:N26,1)-SMALL(F26:N26,2),IF(P26=8,SUM(F26:N26)-SMALL(F26:N26,1),SUM(F26:N26)))</f>
        <v>15</v>
      </c>
      <c r="P26" s="26">
        <f>COUNTA(F26:N26)</f>
        <v>3</v>
      </c>
      <c r="Q26" s="147">
        <f>SUM(F26:N26)</f>
        <v>15</v>
      </c>
      <c r="R26" s="27"/>
      <c r="S26" s="28">
        <v>1757</v>
      </c>
      <c r="T26" s="29" t="s">
        <v>40</v>
      </c>
      <c r="U26" s="30">
        <f>SUMIF($D$3:$D$94,S26,$Q$3:$Q$94)</f>
        <v>0</v>
      </c>
      <c r="V26" s="31"/>
      <c r="W26" s="32">
        <f>SUMIF($D$3:$D$94,S26,$O$3:$O$94)</f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85" t="s">
        <v>481</v>
      </c>
      <c r="B27" s="152" t="s">
        <v>146</v>
      </c>
      <c r="C27" s="175" t="s">
        <v>512</v>
      </c>
      <c r="D27" s="175">
        <v>2310</v>
      </c>
      <c r="E27" s="175" t="s">
        <v>140</v>
      </c>
      <c r="F27" s="153">
        <v>5</v>
      </c>
      <c r="G27" s="162">
        <f>VLOOKUP(A27,[1]custom!$A$18:$N$51,14,FALSE)</f>
        <v>5</v>
      </c>
      <c r="H27" s="165">
        <v>5</v>
      </c>
      <c r="I27" s="165"/>
      <c r="J27" s="165"/>
      <c r="K27" s="23"/>
      <c r="L27" s="23"/>
      <c r="M27" s="23"/>
      <c r="N27" s="24"/>
      <c r="O27" s="25">
        <f>IF(P27=9,SUM(F27:N27)-SMALL(F27:N27,1)-SMALL(F27:N27,2),IF(P27=8,SUM(F27:N27)-SMALL(F27:N27,1),SUM(F27:N27)))</f>
        <v>15</v>
      </c>
      <c r="P27" s="26">
        <f>COUNTA(F27:N27)</f>
        <v>3</v>
      </c>
      <c r="Q27" s="147">
        <f>SUM(F27:N27)</f>
        <v>15</v>
      </c>
      <c r="R27" s="27"/>
      <c r="S27" s="28">
        <v>1760</v>
      </c>
      <c r="T27" s="29" t="s">
        <v>41</v>
      </c>
      <c r="U27" s="30">
        <f>SUMIF($D$3:$D$94,S27,$Q$3:$Q$94)</f>
        <v>0</v>
      </c>
      <c r="V27" s="31"/>
      <c r="W27" s="32">
        <f>SUMIF($D$3:$D$94,S27,$O$3:$O$94)</f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85" t="s">
        <v>486</v>
      </c>
      <c r="B28" s="152" t="s">
        <v>146</v>
      </c>
      <c r="C28" s="175" t="s">
        <v>517</v>
      </c>
      <c r="D28" s="175">
        <v>2310</v>
      </c>
      <c r="E28" s="175" t="s">
        <v>140</v>
      </c>
      <c r="F28" s="153">
        <v>5</v>
      </c>
      <c r="G28" s="162">
        <f>VLOOKUP(A28,[1]custom!$A$18:$N$51,14,FALSE)</f>
        <v>5</v>
      </c>
      <c r="H28" s="165">
        <v>5</v>
      </c>
      <c r="I28" s="165"/>
      <c r="J28" s="165"/>
      <c r="K28" s="23"/>
      <c r="L28" s="23"/>
      <c r="M28" s="23"/>
      <c r="N28" s="24"/>
      <c r="O28" s="25">
        <f>IF(P28=9,SUM(F28:N28)-SMALL(F28:N28,1)-SMALL(F28:N28,2),IF(P28=8,SUM(F28:N28)-SMALL(F28:N28,1),SUM(F28:N28)))</f>
        <v>15</v>
      </c>
      <c r="P28" s="26">
        <f>COUNTA(F28:N28)</f>
        <v>3</v>
      </c>
      <c r="Q28" s="147">
        <f>SUM(F28:N28)</f>
        <v>15</v>
      </c>
      <c r="R28" s="27"/>
      <c r="S28" s="28">
        <v>1174</v>
      </c>
      <c r="T28" s="29" t="s">
        <v>121</v>
      </c>
      <c r="U28" s="30">
        <f>SUMIF($D$3:$D$94,S28,$Q$3:$Q$94)</f>
        <v>0</v>
      </c>
      <c r="V28" s="31"/>
      <c r="W28" s="32">
        <f>SUMIF($D$3:$D$94,S28,$O$3:$O$94)</f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85" t="s">
        <v>468</v>
      </c>
      <c r="B29" s="152" t="s">
        <v>146</v>
      </c>
      <c r="C29" s="175" t="s">
        <v>499</v>
      </c>
      <c r="D29" s="175">
        <v>2027</v>
      </c>
      <c r="E29" s="175" t="s">
        <v>20</v>
      </c>
      <c r="F29" s="153">
        <v>7</v>
      </c>
      <c r="G29" s="162"/>
      <c r="H29" s="165">
        <v>5</v>
      </c>
      <c r="I29" s="23"/>
      <c r="J29" s="23"/>
      <c r="K29" s="23"/>
      <c r="L29" s="23"/>
      <c r="M29" s="23"/>
      <c r="N29" s="24"/>
      <c r="O29" s="25">
        <f>IF(P29=9,SUM(F29:N29)-SMALL(F29:N29,1)-SMALL(F29:N29,2),IF(P29=8,SUM(F29:N29)-SMALL(F29:N29,1),SUM(F29:N29)))</f>
        <v>12</v>
      </c>
      <c r="P29" s="26">
        <f>COUNTA(F29:N29)</f>
        <v>2</v>
      </c>
      <c r="Q29" s="147">
        <f>SUM(F29:N29)</f>
        <v>12</v>
      </c>
      <c r="R29" s="27"/>
      <c r="S29" s="28">
        <v>1731</v>
      </c>
      <c r="T29" s="29" t="s">
        <v>43</v>
      </c>
      <c r="U29" s="30">
        <f>SUMIF($D$3:$D$94,S29,$Q$3:$Q$94)</f>
        <v>0</v>
      </c>
      <c r="V29" s="31"/>
      <c r="W29" s="32">
        <f>SUMIF($D$3:$D$94,S29,$O$3:$O$94)</f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85" t="s">
        <v>482</v>
      </c>
      <c r="B30" s="152" t="s">
        <v>146</v>
      </c>
      <c r="C30" s="175" t="s">
        <v>513</v>
      </c>
      <c r="D30" s="175">
        <v>2271</v>
      </c>
      <c r="E30" s="175" t="s">
        <v>349</v>
      </c>
      <c r="F30" s="153">
        <v>5</v>
      </c>
      <c r="G30" s="162">
        <f>VLOOKUP(A30,[1]custom!$A$18:$N$51,14,FALSE)</f>
        <v>5</v>
      </c>
      <c r="H30" s="165"/>
      <c r="I30" s="165"/>
      <c r="J30" s="165"/>
      <c r="K30" s="23"/>
      <c r="L30" s="23"/>
      <c r="M30" s="23"/>
      <c r="N30" s="24"/>
      <c r="O30" s="25">
        <f>IF(P30=9,SUM(F30:N30)-SMALL(F30:N30,1)-SMALL(F30:N30,2),IF(P30=8,SUM(F30:N30)-SMALL(F30:N30,1),SUM(F30:N30)))</f>
        <v>10</v>
      </c>
      <c r="P30" s="26">
        <f>COUNTA(F30:N30)</f>
        <v>2</v>
      </c>
      <c r="Q30" s="147">
        <f>SUM(F30:N30)</f>
        <v>10</v>
      </c>
      <c r="R30" s="27"/>
      <c r="S30" s="28">
        <v>1773</v>
      </c>
      <c r="T30" s="29" t="s">
        <v>71</v>
      </c>
      <c r="U30" s="30">
        <f>SUMIF($D$3:$D$94,S30,$Q$3:$Q$94)</f>
        <v>15</v>
      </c>
      <c r="V30" s="31"/>
      <c r="W30" s="32">
        <f>SUMIF($D$3:$D$94,S30,$O$3:$O$94)</f>
        <v>15</v>
      </c>
      <c r="X30" s="19"/>
      <c r="Y30" s="6"/>
      <c r="Z30" s="6"/>
      <c r="AA30" s="6"/>
      <c r="AB30" s="6"/>
    </row>
    <row r="31" spans="1:28" ht="29.1" customHeight="1" thickBot="1" x14ac:dyDescent="0.4">
      <c r="A31" s="185" t="s">
        <v>484</v>
      </c>
      <c r="B31" s="152" t="s">
        <v>146</v>
      </c>
      <c r="C31" s="175" t="s">
        <v>515</v>
      </c>
      <c r="D31" s="175">
        <v>1180</v>
      </c>
      <c r="E31" s="175" t="s">
        <v>286</v>
      </c>
      <c r="F31" s="153">
        <v>5</v>
      </c>
      <c r="G31" s="162">
        <f>VLOOKUP(A31,[1]custom!$A$18:$N$51,14,FALSE)</f>
        <v>5</v>
      </c>
      <c r="H31" s="165"/>
      <c r="I31" s="23"/>
      <c r="J31" s="165"/>
      <c r="K31" s="23"/>
      <c r="L31" s="23"/>
      <c r="M31" s="23"/>
      <c r="N31" s="24"/>
      <c r="O31" s="25">
        <f>IF(P31=9,SUM(F31:N31)-SMALL(F31:N31,1)-SMALL(F31:N31,2),IF(P31=8,SUM(F31:N31)-SMALL(F31:N31,1),SUM(F31:N31)))</f>
        <v>10</v>
      </c>
      <c r="P31" s="26">
        <f>COUNTA(F31:N31)</f>
        <v>2</v>
      </c>
      <c r="Q31" s="147">
        <f>SUM(F31:N31)</f>
        <v>10</v>
      </c>
      <c r="R31" s="27"/>
      <c r="S31" s="28">
        <v>1347</v>
      </c>
      <c r="T31" s="29" t="s">
        <v>45</v>
      </c>
      <c r="U31" s="30">
        <f>SUMIF($D$3:$D$94,S31,$Q$3:$Q$94)</f>
        <v>0</v>
      </c>
      <c r="V31" s="31"/>
      <c r="W31" s="32">
        <f>SUMIF($D$3:$D$94,S31,$O$3:$O$94)</f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85" t="s">
        <v>485</v>
      </c>
      <c r="B32" s="152" t="s">
        <v>146</v>
      </c>
      <c r="C32" s="175" t="s">
        <v>516</v>
      </c>
      <c r="D32" s="175">
        <v>2057</v>
      </c>
      <c r="E32" s="175" t="s">
        <v>142</v>
      </c>
      <c r="F32" s="153">
        <v>5</v>
      </c>
      <c r="G32" s="162">
        <f>VLOOKUP(A32,[1]custom!$A$18:$N$51,14,FALSE)</f>
        <v>5</v>
      </c>
      <c r="H32" s="165"/>
      <c r="I32" s="165"/>
      <c r="J32" s="165"/>
      <c r="K32" s="23"/>
      <c r="L32" s="23"/>
      <c r="M32" s="23"/>
      <c r="N32" s="24"/>
      <c r="O32" s="25">
        <f>IF(P32=9,SUM(F32:N32)-SMALL(F32:N32,1)-SMALL(F32:N32,2),IF(P32=8,SUM(F32:N32)-SMALL(F32:N32,1),SUM(F32:N32)))</f>
        <v>10</v>
      </c>
      <c r="P32" s="26">
        <f>COUNTA(F32:N32)</f>
        <v>2</v>
      </c>
      <c r="Q32" s="147">
        <f>SUM(F32:N32)</f>
        <v>10</v>
      </c>
      <c r="R32" s="27"/>
      <c r="S32" s="28">
        <v>1889</v>
      </c>
      <c r="T32" s="29" t="s">
        <v>115</v>
      </c>
      <c r="U32" s="30">
        <f>SUMIF($D$3:$D$94,S32,$Q$3:$Q$94)</f>
        <v>0</v>
      </c>
      <c r="V32" s="31"/>
      <c r="W32" s="32">
        <f>SUMIF($D$3:$D$94,S32,$O$3:$O$94)</f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85" t="s">
        <v>473</v>
      </c>
      <c r="B33" s="152" t="s">
        <v>146</v>
      </c>
      <c r="C33" s="175" t="s">
        <v>504</v>
      </c>
      <c r="D33" s="175">
        <v>1213</v>
      </c>
      <c r="E33" s="175" t="s">
        <v>114</v>
      </c>
      <c r="F33" s="153">
        <v>5</v>
      </c>
      <c r="G33" s="162"/>
      <c r="H33" s="165">
        <v>5</v>
      </c>
      <c r="I33" s="165"/>
      <c r="J33" s="165"/>
      <c r="K33" s="23"/>
      <c r="L33" s="23"/>
      <c r="M33" s="23"/>
      <c r="N33" s="24"/>
      <c r="O33" s="25">
        <f>IF(P33=9,SUM(F33:N33)-SMALL(F33:N33,1)-SMALL(F33:N33,2),IF(P33=8,SUM(F33:N33)-SMALL(F33:N33,1),SUM(F33:N33)))</f>
        <v>10</v>
      </c>
      <c r="P33" s="26">
        <f>COUNTA(F33:N33)</f>
        <v>2</v>
      </c>
      <c r="Q33" s="147">
        <f>SUM(F33:N33)</f>
        <v>10</v>
      </c>
      <c r="R33" s="27"/>
      <c r="S33" s="28">
        <v>1883</v>
      </c>
      <c r="T33" s="29" t="s">
        <v>47</v>
      </c>
      <c r="U33" s="30">
        <f>SUMIF($D$3:$D$94,S33,$Q$3:$Q$94)</f>
        <v>0</v>
      </c>
      <c r="V33" s="31"/>
      <c r="W33" s="32">
        <f>SUMIF($D$3:$D$94,S33,$O$3:$O$94)</f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85" t="s">
        <v>474</v>
      </c>
      <c r="B34" s="152" t="s">
        <v>146</v>
      </c>
      <c r="C34" s="175" t="s">
        <v>505</v>
      </c>
      <c r="D34" s="175">
        <v>2144</v>
      </c>
      <c r="E34" s="175" t="s">
        <v>144</v>
      </c>
      <c r="F34" s="153">
        <v>5</v>
      </c>
      <c r="G34" s="162"/>
      <c r="H34" s="165">
        <v>5</v>
      </c>
      <c r="I34" s="165"/>
      <c r="J34" s="165"/>
      <c r="K34" s="23"/>
      <c r="L34" s="23"/>
      <c r="M34" s="23"/>
      <c r="N34" s="24"/>
      <c r="O34" s="25">
        <f>IF(P34=9,SUM(F34:N34)-SMALL(F34:N34,1)-SMALL(F34:N34,2),IF(P34=8,SUM(F34:N34)-SMALL(F34:N34,1),SUM(F34:N34)))</f>
        <v>10</v>
      </c>
      <c r="P34" s="26">
        <f>COUNTA(F34:N34)</f>
        <v>2</v>
      </c>
      <c r="Q34" s="147">
        <f>SUM(F34:N34)</f>
        <v>10</v>
      </c>
      <c r="R34" s="27"/>
      <c r="S34" s="28">
        <v>2072</v>
      </c>
      <c r="T34" s="29" t="s">
        <v>109</v>
      </c>
      <c r="U34" s="30">
        <f>SUMIF($D$3:$D$94,S34,$Q$3:$Q$94)</f>
        <v>22</v>
      </c>
      <c r="V34" s="31"/>
      <c r="W34" s="32">
        <f>SUMIF($D$3:$D$94,S34,$O$3:$O$94)</f>
        <v>22</v>
      </c>
      <c r="X34" s="19"/>
      <c r="Y34" s="6"/>
      <c r="Z34" s="6"/>
      <c r="AA34" s="6"/>
      <c r="AB34" s="6"/>
    </row>
    <row r="35" spans="1:28" ht="29.1" customHeight="1" thickBot="1" x14ac:dyDescent="0.4">
      <c r="A35" s="185" t="s">
        <v>483</v>
      </c>
      <c r="B35" s="152" t="s">
        <v>146</v>
      </c>
      <c r="C35" s="175" t="s">
        <v>514</v>
      </c>
      <c r="D35" s="175">
        <v>1589</v>
      </c>
      <c r="E35" s="175" t="s">
        <v>143</v>
      </c>
      <c r="F35" s="153">
        <v>5</v>
      </c>
      <c r="G35" s="162"/>
      <c r="H35" s="165">
        <v>5</v>
      </c>
      <c r="I35" s="165"/>
      <c r="J35" s="165"/>
      <c r="K35" s="23"/>
      <c r="L35" s="23"/>
      <c r="M35" s="23"/>
      <c r="N35" s="24"/>
      <c r="O35" s="25">
        <f>IF(P35=9,SUM(F35:N35)-SMALL(F35:N35,1)-SMALL(F35:N35,2),IF(P35=8,SUM(F35:N35)-SMALL(F35:N35,1),SUM(F35:N35)))</f>
        <v>10</v>
      </c>
      <c r="P35" s="26">
        <f>COUNTA(F35:N35)</f>
        <v>2</v>
      </c>
      <c r="Q35" s="147">
        <f>SUM(F35:N35)</f>
        <v>10</v>
      </c>
      <c r="R35" s="27"/>
      <c r="S35" s="28">
        <v>1615</v>
      </c>
      <c r="T35" s="29" t="s">
        <v>110</v>
      </c>
      <c r="U35" s="30">
        <f>SUMIF($D$3:$D$94,S35,$Q$3:$Q$94)</f>
        <v>0</v>
      </c>
      <c r="V35" s="31"/>
      <c r="W35" s="32">
        <f>SUMIF($D$3:$D$94,S35,$O$3:$O$94)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85" t="s">
        <v>811</v>
      </c>
      <c r="B36" s="152" t="s">
        <v>146</v>
      </c>
      <c r="C36" s="175" t="s">
        <v>804</v>
      </c>
      <c r="D36" s="175" t="s">
        <v>124</v>
      </c>
      <c r="E36" s="175" t="s">
        <v>137</v>
      </c>
      <c r="F36" s="153"/>
      <c r="G36" s="162">
        <f>VLOOKUP(A36,[1]custom!$A$18:$N$51,14,FALSE)</f>
        <v>5</v>
      </c>
      <c r="H36" s="165">
        <v>5</v>
      </c>
      <c r="I36" s="165"/>
      <c r="J36" s="165"/>
      <c r="K36" s="23"/>
      <c r="L36" s="23"/>
      <c r="M36" s="23"/>
      <c r="N36" s="24"/>
      <c r="O36" s="25">
        <f>IF(P36=9,SUM(F36:N36)-SMALL(F36:N36,1)-SMALL(F36:N36,2),IF(P36=8,SUM(F36:N36)-SMALL(F36:N36,1),SUM(F36:N36)))</f>
        <v>10</v>
      </c>
      <c r="P36" s="26">
        <f>COUNTA(F36:N36)</f>
        <v>2</v>
      </c>
      <c r="Q36" s="147">
        <f>SUM(F36:N36)</f>
        <v>10</v>
      </c>
      <c r="R36" s="27"/>
      <c r="S36" s="28">
        <v>48</v>
      </c>
      <c r="T36" s="29" t="s">
        <v>111</v>
      </c>
      <c r="U36" s="30">
        <f>SUMIF($D$3:$D$94,S36,$Q$3:$Q$94)</f>
        <v>0</v>
      </c>
      <c r="V36" s="31"/>
      <c r="W36" s="32">
        <f>SUMIF($D$3:$D$94,S36,$O$3:$O$94)</f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85" t="s">
        <v>812</v>
      </c>
      <c r="B37" s="152" t="s">
        <v>146</v>
      </c>
      <c r="C37" s="175" t="s">
        <v>805</v>
      </c>
      <c r="D37" s="175" t="s">
        <v>128</v>
      </c>
      <c r="E37" s="175" t="s">
        <v>139</v>
      </c>
      <c r="F37" s="153"/>
      <c r="G37" s="162">
        <f>VLOOKUP(A37,[1]custom!$A$18:$N$51,14,FALSE)</f>
        <v>5</v>
      </c>
      <c r="H37" s="165">
        <v>5</v>
      </c>
      <c r="I37" s="165"/>
      <c r="J37" s="165"/>
      <c r="K37" s="23"/>
      <c r="L37" s="23"/>
      <c r="M37" s="23"/>
      <c r="N37" s="24"/>
      <c r="O37" s="25">
        <f>IF(P37=9,SUM(F37:N37)-SMALL(F37:N37,1)-SMALL(F37:N37,2),IF(P37=8,SUM(F37:N37)-SMALL(F37:N37,1),SUM(F37:N37)))</f>
        <v>10</v>
      </c>
      <c r="P37" s="26">
        <f>COUNTA(F37:N37)</f>
        <v>2</v>
      </c>
      <c r="Q37" s="147">
        <f>SUM(F37:N37)</f>
        <v>10</v>
      </c>
      <c r="R37" s="27"/>
      <c r="S37" s="28">
        <v>1353</v>
      </c>
      <c r="T37" s="29" t="s">
        <v>112</v>
      </c>
      <c r="U37" s="30">
        <f>SUMIF($D$3:$D$94,S37,$Q$3:$Q$94)</f>
        <v>0</v>
      </c>
      <c r="V37" s="31"/>
      <c r="W37" s="32">
        <f>SUMIF($D$3:$D$94,S37,$O$3:$O$94)</f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85" t="s">
        <v>813</v>
      </c>
      <c r="B38" s="152" t="s">
        <v>146</v>
      </c>
      <c r="C38" s="175" t="s">
        <v>806</v>
      </c>
      <c r="D38" s="175" t="s">
        <v>130</v>
      </c>
      <c r="E38" s="175" t="s">
        <v>142</v>
      </c>
      <c r="F38" s="153"/>
      <c r="G38" s="162">
        <f>VLOOKUP(A38,[1]custom!$A$18:$N$51,14,FALSE)</f>
        <v>5</v>
      </c>
      <c r="H38" s="165">
        <v>5</v>
      </c>
      <c r="I38" s="165"/>
      <c r="J38" s="165"/>
      <c r="K38" s="23"/>
      <c r="L38" s="23"/>
      <c r="M38" s="23"/>
      <c r="N38" s="24"/>
      <c r="O38" s="25">
        <f>IF(P38=9,SUM(F38:N38)-SMALL(F38:N38,1)-SMALL(F38:N38,2),IF(P38=8,SUM(F38:N38)-SMALL(F38:N38,1),SUM(F38:N38)))</f>
        <v>10</v>
      </c>
      <c r="P38" s="26">
        <f>COUNTA(F38:N38)</f>
        <v>2</v>
      </c>
      <c r="Q38" s="147">
        <f>SUM(F38:N38)</f>
        <v>10</v>
      </c>
      <c r="R38" s="27"/>
      <c r="S38" s="28">
        <v>1665</v>
      </c>
      <c r="T38" s="29" t="s">
        <v>113</v>
      </c>
      <c r="U38" s="30">
        <f>SUMIF($D$3:$D$94,S38,$Q$3:$Q$94)</f>
        <v>0</v>
      </c>
      <c r="V38" s="31"/>
      <c r="W38" s="32">
        <f>SUMIF($D$3:$D$94,S38,$O$3:$O$94)</f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85" t="s">
        <v>816</v>
      </c>
      <c r="B39" s="152" t="s">
        <v>146</v>
      </c>
      <c r="C39" s="175" t="s">
        <v>809</v>
      </c>
      <c r="D39" s="175" t="s">
        <v>209</v>
      </c>
      <c r="E39" s="175" t="s">
        <v>210</v>
      </c>
      <c r="F39" s="153"/>
      <c r="G39" s="162">
        <f>VLOOKUP(A39,[1]custom!$A$18:$N$51,14,FALSE)</f>
        <v>5</v>
      </c>
      <c r="H39" s="165">
        <v>5</v>
      </c>
      <c r="I39" s="165"/>
      <c r="J39" s="165"/>
      <c r="K39" s="23"/>
      <c r="L39" s="23"/>
      <c r="M39" s="23"/>
      <c r="N39" s="24"/>
      <c r="O39" s="25">
        <f>IF(P39=9,SUM(F39:N39)-SMALL(F39:N39,1)-SMALL(F39:N39,2),IF(P39=8,SUM(F39:N39)-SMALL(F39:N39,1),SUM(F39:N39)))</f>
        <v>10</v>
      </c>
      <c r="P39" s="26">
        <f>COUNTA(F39:N39)</f>
        <v>2</v>
      </c>
      <c r="Q39" s="147">
        <f>SUM(F39:N39)</f>
        <v>10</v>
      </c>
      <c r="R39" s="27"/>
      <c r="S39" s="28">
        <v>2015</v>
      </c>
      <c r="T39" s="29" t="s">
        <v>163</v>
      </c>
      <c r="U39" s="30">
        <f>SUMIF($D$3:$D$94,S39,$Q$3:$Q$94)</f>
        <v>0</v>
      </c>
      <c r="V39" s="31"/>
      <c r="W39" s="32">
        <f>SUMIF($D$3:$D$94,S39,$O$3:$O$94)</f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85" t="s">
        <v>864</v>
      </c>
      <c r="B40" s="152" t="s">
        <v>146</v>
      </c>
      <c r="C40" s="175" t="s">
        <v>863</v>
      </c>
      <c r="D40" s="175" t="s">
        <v>130</v>
      </c>
      <c r="E40" s="175" t="s">
        <v>142</v>
      </c>
      <c r="F40" s="153"/>
      <c r="G40" s="162"/>
      <c r="H40" s="165">
        <v>6</v>
      </c>
      <c r="I40" s="23"/>
      <c r="J40" s="23"/>
      <c r="K40" s="23"/>
      <c r="L40" s="23"/>
      <c r="M40" s="23"/>
      <c r="N40" s="24"/>
      <c r="O40" s="25">
        <f>IF(P40=9,SUM(F40:N40)-SMALL(F40:N40,1)-SMALL(F40:N40,2),IF(P40=8,SUM(F40:N40)-SMALL(F40:N40,1),SUM(F40:N40)))</f>
        <v>6</v>
      </c>
      <c r="P40" s="26">
        <f>COUNTA(F40:N40)</f>
        <v>1</v>
      </c>
      <c r="Q40" s="147">
        <f>SUM(F40:N40)</f>
        <v>6</v>
      </c>
      <c r="R40" s="27"/>
      <c r="S40" s="28">
        <v>1886</v>
      </c>
      <c r="T40" s="29" t="s">
        <v>856</v>
      </c>
      <c r="U40" s="30">
        <f>SUMIF($D$3:$D$94,S40,$Q$3:$Q$94)</f>
        <v>0</v>
      </c>
      <c r="V40" s="31"/>
      <c r="W40" s="32">
        <f>SUMIF($D$3:$D$94,S40,$O$3:$O$94)</f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85" t="s">
        <v>814</v>
      </c>
      <c r="B41" s="152" t="s">
        <v>146</v>
      </c>
      <c r="C41" s="175" t="s">
        <v>807</v>
      </c>
      <c r="D41" s="175" t="s">
        <v>209</v>
      </c>
      <c r="E41" s="175" t="s">
        <v>210</v>
      </c>
      <c r="F41" s="153"/>
      <c r="G41" s="162">
        <f>VLOOKUP(A41,[1]custom!$A$18:$N$51,14,FALSE)</f>
        <v>5</v>
      </c>
      <c r="H41" s="165"/>
      <c r="I41" s="165"/>
      <c r="J41" s="165"/>
      <c r="K41" s="23"/>
      <c r="L41" s="23"/>
      <c r="M41" s="23"/>
      <c r="N41" s="24"/>
      <c r="O41" s="25">
        <f>IF(P41=9,SUM(F41:N41)-SMALL(F41:N41,1)-SMALL(F41:N41,2),IF(P41=8,SUM(F41:N41)-SMALL(F41:N41,1),SUM(F41:N41)))</f>
        <v>5</v>
      </c>
      <c r="P41" s="26">
        <f>COUNTA(F41:N41)</f>
        <v>1</v>
      </c>
      <c r="Q41" s="147">
        <v>0</v>
      </c>
      <c r="R41" s="27"/>
      <c r="S41" s="28"/>
      <c r="T41" s="29"/>
      <c r="U41" s="30">
        <f>SUMIF($D$3:$D$94,S41,$Q$3:$Q$94)</f>
        <v>0</v>
      </c>
      <c r="V41" s="31"/>
      <c r="W41" s="32">
        <f>SUMIF($D$3:$D$94,S41,$O$3:$O$94)</f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85" t="s">
        <v>815</v>
      </c>
      <c r="B42" s="152" t="s">
        <v>146</v>
      </c>
      <c r="C42" s="175" t="s">
        <v>808</v>
      </c>
      <c r="D42" s="175" t="s">
        <v>126</v>
      </c>
      <c r="E42" s="175" t="s">
        <v>138</v>
      </c>
      <c r="F42" s="153"/>
      <c r="G42" s="162">
        <f>VLOOKUP(A42,[1]custom!$A$18:$N$51,14,FALSE)</f>
        <v>5</v>
      </c>
      <c r="H42" s="165"/>
      <c r="I42" s="165"/>
      <c r="J42" s="165"/>
      <c r="K42" s="23"/>
      <c r="L42" s="23"/>
      <c r="M42" s="23"/>
      <c r="N42" s="24"/>
      <c r="O42" s="25">
        <f>IF(P42=9,SUM(F42:N42)-SMALL(F42:N42,1)-SMALL(F42:N42,2),IF(P42=8,SUM(F42:N42)-SMALL(F42:N42,1),SUM(F42:N42)))</f>
        <v>5</v>
      </c>
      <c r="P42" s="26">
        <f>COUNTA(F42:N42)</f>
        <v>1</v>
      </c>
      <c r="Q42" s="147">
        <v>0</v>
      </c>
      <c r="R42" s="27"/>
      <c r="S42" s="28"/>
      <c r="T42" s="29"/>
      <c r="U42" s="30">
        <f>SUMIF($D$3:$D$94,S42,$Q$3:$Q$94)</f>
        <v>0</v>
      </c>
      <c r="V42" s="31"/>
      <c r="W42" s="32">
        <f>SUMIF($D$3:$D$94,S42,$O$3:$O$94)</f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85" t="s">
        <v>867</v>
      </c>
      <c r="B43" s="152" t="s">
        <v>146</v>
      </c>
      <c r="C43" s="175" t="s">
        <v>865</v>
      </c>
      <c r="D43" s="175" t="s">
        <v>132</v>
      </c>
      <c r="E43" s="175" t="s">
        <v>143</v>
      </c>
      <c r="F43" s="153"/>
      <c r="G43" s="162"/>
      <c r="H43" s="165">
        <v>5</v>
      </c>
      <c r="I43" s="165"/>
      <c r="J43" s="165"/>
      <c r="K43" s="23"/>
      <c r="L43" s="23"/>
      <c r="M43" s="23"/>
      <c r="N43" s="24"/>
      <c r="O43" s="25">
        <f>IF(P43=9,SUM(F43:N43)-SMALL(F43:N43,1)-SMALL(F43:N43,2),IF(P43=8,SUM(F43:N43)-SMALL(F43:N43,1),SUM(F43:N43)))</f>
        <v>5</v>
      </c>
      <c r="P43" s="26">
        <f>COUNTA(F43:N43)</f>
        <v>1</v>
      </c>
      <c r="Q43" s="147">
        <v>0</v>
      </c>
      <c r="R43" s="27"/>
      <c r="S43" s="28"/>
      <c r="T43" s="29"/>
      <c r="U43" s="30">
        <f>SUMIF($D$3:$D$94,S43,$Q$3:$Q$94)</f>
        <v>0</v>
      </c>
      <c r="V43" s="31"/>
      <c r="W43" s="32">
        <f>SUMIF($D$3:$D$94,S43,$O$3:$O$94)</f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85" t="s">
        <v>868</v>
      </c>
      <c r="B44" s="152" t="s">
        <v>146</v>
      </c>
      <c r="C44" s="175" t="s">
        <v>866</v>
      </c>
      <c r="D44" s="175" t="s">
        <v>132</v>
      </c>
      <c r="E44" s="175" t="s">
        <v>143</v>
      </c>
      <c r="F44" s="153"/>
      <c r="G44" s="162"/>
      <c r="H44" s="165">
        <v>5</v>
      </c>
      <c r="I44" s="165"/>
      <c r="J44" s="165"/>
      <c r="K44" s="23"/>
      <c r="L44" s="23"/>
      <c r="M44" s="23"/>
      <c r="N44" s="24"/>
      <c r="O44" s="25">
        <f>IF(P44=9,SUM(F44:N44)-SMALL(F44:N44,1)-SMALL(F44:N44,2),IF(P44=8,SUM(F44:N44)-SMALL(F44:N44,1),SUM(F44:N44)))</f>
        <v>5</v>
      </c>
      <c r="P44" s="26">
        <f>COUNTA(F44:N44)</f>
        <v>1</v>
      </c>
      <c r="Q44" s="147">
        <v>0</v>
      </c>
      <c r="R44" s="27"/>
      <c r="S44" s="28">
        <v>2199</v>
      </c>
      <c r="T44" s="145" t="s">
        <v>106</v>
      </c>
      <c r="U44" s="30">
        <f>SUMIF($D$3:$D$94,S44,$Q$3:$Q$94)</f>
        <v>0</v>
      </c>
      <c r="V44" s="31"/>
      <c r="W44" s="32">
        <f>SUMIF($D$3:$D$94,S44,$O$3:$O$94)</f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85" t="s">
        <v>870</v>
      </c>
      <c r="B45" s="152" t="s">
        <v>146</v>
      </c>
      <c r="C45" s="175" t="s">
        <v>869</v>
      </c>
      <c r="D45" s="175" t="s">
        <v>132</v>
      </c>
      <c r="E45" s="175" t="s">
        <v>143</v>
      </c>
      <c r="F45" s="153"/>
      <c r="G45" s="162"/>
      <c r="H45" s="165">
        <v>5</v>
      </c>
      <c r="I45" s="165"/>
      <c r="J45" s="165"/>
      <c r="K45" s="23"/>
      <c r="L45" s="23"/>
      <c r="M45" s="23"/>
      <c r="N45" s="24"/>
      <c r="O45" s="25">
        <f>IF(P45=9,SUM(F45:N45)-SMALL(F45:N45,1)-SMALL(F45:N45,2),IF(P45=8,SUM(F45:N45)-SMALL(F45:N45,1),SUM(F45:N45)))</f>
        <v>5</v>
      </c>
      <c r="P45" s="26">
        <f>COUNTA(F45:N45)</f>
        <v>1</v>
      </c>
      <c r="Q45" s="147">
        <v>0</v>
      </c>
      <c r="R45" s="27"/>
      <c r="S45" s="28">
        <v>1908</v>
      </c>
      <c r="T45" s="29" t="s">
        <v>55</v>
      </c>
      <c r="U45" s="30">
        <f>SUMIF($D$3:$D$94,S45,$Q$3:$Q$94)</f>
        <v>0</v>
      </c>
      <c r="V45" s="31"/>
      <c r="W45" s="32">
        <f>SUMIF($D$3:$D$94,S45,$O$3:$O$94)</f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85"/>
      <c r="B46" s="152" t="s">
        <v>165</v>
      </c>
      <c r="C46" s="175"/>
      <c r="D46" s="175"/>
      <c r="E46" s="175"/>
      <c r="F46" s="153"/>
      <c r="G46" s="162"/>
      <c r="H46" s="23"/>
      <c r="I46" s="23"/>
      <c r="J46" s="23"/>
      <c r="K46" s="23"/>
      <c r="L46" s="23"/>
      <c r="M46" s="23"/>
      <c r="N46" s="24"/>
      <c r="O46" s="25">
        <f t="shared" ref="O42:O52" si="0">IF(P46=9,SUM(F46:N46)-SMALL(F46:N46,1)-SMALL(F46:N46,2),IF(P46=8,SUM(F46:N46)-SMALL(F46:N46,1),SUM(F46:N46)))</f>
        <v>0</v>
      </c>
      <c r="P46" s="26">
        <f t="shared" ref="P42:P52" si="1">COUNTA(F46:N46)</f>
        <v>0</v>
      </c>
      <c r="Q46" s="147">
        <v>0</v>
      </c>
      <c r="R46" s="35"/>
      <c r="S46" s="28">
        <v>2057</v>
      </c>
      <c r="T46" s="29" t="s">
        <v>56</v>
      </c>
      <c r="U46" s="30">
        <f>SUMIF($D$3:$D$94,S46,$Q$3:$Q$94)</f>
        <v>26</v>
      </c>
      <c r="V46" s="31"/>
      <c r="W46" s="32">
        <f>SUMIF($D$3:$D$94,S46,$O$3:$O$94)</f>
        <v>26</v>
      </c>
      <c r="X46" s="19"/>
      <c r="Y46" s="6"/>
      <c r="Z46" s="6"/>
      <c r="AA46" s="6"/>
      <c r="AB46" s="6"/>
    </row>
    <row r="47" spans="1:28" ht="29.1" customHeight="1" thickBot="1" x14ac:dyDescent="0.4">
      <c r="A47" s="185"/>
      <c r="B47" s="152" t="s">
        <v>165</v>
      </c>
      <c r="C47" s="175"/>
      <c r="D47" s="175"/>
      <c r="E47" s="175"/>
      <c r="F47" s="153"/>
      <c r="G47" s="162"/>
      <c r="H47" s="165"/>
      <c r="I47" s="165"/>
      <c r="J47" s="165"/>
      <c r="K47" s="23"/>
      <c r="L47" s="23"/>
      <c r="M47" s="23"/>
      <c r="N47" s="24"/>
      <c r="O47" s="25">
        <f t="shared" si="0"/>
        <v>0</v>
      </c>
      <c r="P47" s="26">
        <f t="shared" si="1"/>
        <v>0</v>
      </c>
      <c r="Q47" s="147">
        <v>0</v>
      </c>
      <c r="R47" s="35"/>
      <c r="S47" s="28">
        <v>2069</v>
      </c>
      <c r="T47" s="29" t="s">
        <v>57</v>
      </c>
      <c r="U47" s="30">
        <f>SUMIF($D$3:$D$94,S47,$Q$3:$Q$94)</f>
        <v>0</v>
      </c>
      <c r="V47" s="31"/>
      <c r="W47" s="32">
        <f>SUMIF($D$3:$D$94,S47,$O$3:$O$94)</f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85"/>
      <c r="B48" s="152" t="s">
        <v>165</v>
      </c>
      <c r="C48" s="175"/>
      <c r="D48" s="175"/>
      <c r="E48" s="175"/>
      <c r="F48" s="153"/>
      <c r="G48" s="162"/>
      <c r="H48" s="165"/>
      <c r="I48" s="165"/>
      <c r="J48" s="165"/>
      <c r="K48" s="23"/>
      <c r="L48" s="23"/>
      <c r="M48" s="23"/>
      <c r="N48" s="24"/>
      <c r="O48" s="25">
        <f t="shared" si="0"/>
        <v>0</v>
      </c>
      <c r="P48" s="26">
        <f t="shared" si="1"/>
        <v>0</v>
      </c>
      <c r="Q48" s="147">
        <v>0</v>
      </c>
      <c r="R48" s="19"/>
      <c r="S48" s="28">
        <v>1887</v>
      </c>
      <c r="T48" s="29" t="s">
        <v>123</v>
      </c>
      <c r="U48" s="30">
        <f>SUMIF($D$3:$D$94,S48,$Q$3:$Q$94)</f>
        <v>0</v>
      </c>
      <c r="V48" s="31"/>
      <c r="W48" s="32">
        <f>SUMIF($D$3:$D$94,S48,$O$3:$O$94)</f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85"/>
      <c r="B49" s="152" t="s">
        <v>165</v>
      </c>
      <c r="C49" s="175"/>
      <c r="D49" s="175"/>
      <c r="E49" s="175"/>
      <c r="F49" s="153"/>
      <c r="G49" s="162"/>
      <c r="H49" s="165"/>
      <c r="I49" s="165"/>
      <c r="J49" s="165"/>
      <c r="K49" s="23"/>
      <c r="L49" s="23"/>
      <c r="M49" s="23"/>
      <c r="N49" s="24"/>
      <c r="O49" s="25">
        <f t="shared" si="0"/>
        <v>0</v>
      </c>
      <c r="P49" s="26">
        <f t="shared" si="1"/>
        <v>0</v>
      </c>
      <c r="Q49" s="147">
        <v>0</v>
      </c>
      <c r="R49" s="35"/>
      <c r="S49" s="28">
        <v>2029</v>
      </c>
      <c r="T49" s="29" t="s">
        <v>59</v>
      </c>
      <c r="U49" s="30">
        <f>SUMIF($D$3:$D$94,S49,$Q$3:$Q$94)</f>
        <v>0</v>
      </c>
      <c r="V49" s="31"/>
      <c r="W49" s="32">
        <f>SUMIF($D$3:$D$94,S49,$O$3:$O$94)</f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85"/>
      <c r="B50" s="152" t="s">
        <v>165</v>
      </c>
      <c r="C50" s="175"/>
      <c r="D50" s="182"/>
      <c r="E50" s="175"/>
      <c r="F50" s="153"/>
      <c r="G50" s="162"/>
      <c r="H50" s="165"/>
      <c r="I50" s="165"/>
      <c r="J50" s="165"/>
      <c r="K50" s="23"/>
      <c r="L50" s="23"/>
      <c r="M50" s="23"/>
      <c r="N50" s="24"/>
      <c r="O50" s="25">
        <f t="shared" si="0"/>
        <v>0</v>
      </c>
      <c r="P50" s="26">
        <f t="shared" si="1"/>
        <v>0</v>
      </c>
      <c r="Q50" s="147">
        <v>0</v>
      </c>
      <c r="R50" s="35"/>
      <c r="S50" s="28">
        <v>2027</v>
      </c>
      <c r="T50" s="29" t="s">
        <v>20</v>
      </c>
      <c r="U50" s="30">
        <f>SUMIF($D$3:$D$94,S50,$Q$3:$Q$94)</f>
        <v>132</v>
      </c>
      <c r="V50" s="31"/>
      <c r="W50" s="32">
        <f>SUMIF($D$3:$D$94,S50,$O$3:$O$94)</f>
        <v>132</v>
      </c>
      <c r="X50" s="6"/>
      <c r="Y50" s="6"/>
      <c r="Z50" s="6"/>
      <c r="AA50" s="6"/>
      <c r="AB50" s="6"/>
    </row>
    <row r="51" spans="1:28" ht="29.1" customHeight="1" thickBot="1" x14ac:dyDescent="0.4">
      <c r="A51" s="185"/>
      <c r="B51" s="152" t="s">
        <v>165</v>
      </c>
      <c r="C51" s="175"/>
      <c r="D51" s="182"/>
      <c r="E51" s="175"/>
      <c r="F51" s="153"/>
      <c r="G51" s="162"/>
      <c r="H51" s="165"/>
      <c r="I51" s="165"/>
      <c r="J51" s="165"/>
      <c r="K51" s="23"/>
      <c r="L51" s="23"/>
      <c r="M51" s="23"/>
      <c r="N51" s="24"/>
      <c r="O51" s="25">
        <f t="shared" si="0"/>
        <v>0</v>
      </c>
      <c r="P51" s="26">
        <f t="shared" si="1"/>
        <v>0</v>
      </c>
      <c r="Q51" s="147">
        <v>0</v>
      </c>
      <c r="R51" s="35"/>
      <c r="S51" s="28"/>
      <c r="T51" s="29"/>
      <c r="U51" s="30"/>
      <c r="V51" s="31"/>
      <c r="W51" s="32">
        <f>SUMIF($D$3:$D$94,S51,$O$3:$O$94)</f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85"/>
      <c r="B52" s="152" t="s">
        <v>165</v>
      </c>
      <c r="C52" s="175"/>
      <c r="D52" s="182"/>
      <c r="E52" s="175"/>
      <c r="F52" s="153"/>
      <c r="G52" s="162"/>
      <c r="H52" s="23"/>
      <c r="I52" s="23"/>
      <c r="J52" s="23"/>
      <c r="K52" s="23"/>
      <c r="L52" s="23"/>
      <c r="M52" s="23"/>
      <c r="N52" s="24"/>
      <c r="O52" s="25">
        <f t="shared" si="0"/>
        <v>0</v>
      </c>
      <c r="P52" s="26">
        <f t="shared" si="1"/>
        <v>0</v>
      </c>
      <c r="Q52" s="147">
        <v>0</v>
      </c>
      <c r="R52" s="35"/>
      <c r="S52" s="28">
        <v>1862</v>
      </c>
      <c r="T52" s="29" t="s">
        <v>60</v>
      </c>
      <c r="U52" s="30">
        <f>SUMIF($D$3:$D$94,S52,$Q$3:$Q$94)</f>
        <v>0</v>
      </c>
      <c r="V52" s="31"/>
      <c r="W52" s="32">
        <f>SUMIF($D$3:$D$94,S52,$O$3:$O$94)</f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85"/>
      <c r="B53" s="152" t="s">
        <v>165</v>
      </c>
      <c r="C53" s="175"/>
      <c r="D53" s="175"/>
      <c r="E53" s="175"/>
      <c r="F53" s="153"/>
      <c r="G53" s="162"/>
      <c r="H53" s="23"/>
      <c r="I53" s="23"/>
      <c r="J53" s="23"/>
      <c r="K53" s="23"/>
      <c r="L53" s="23"/>
      <c r="M53" s="23"/>
      <c r="N53" s="24"/>
      <c r="O53" s="25">
        <f t="shared" ref="O53:O56" si="2">IF(P53=9,SUM(F53:N53)-SMALL(F53:N53,1)-SMALL(F53:N53,2),IF(P53=8,SUM(F53:N53)-SMALL(F53:N53,1),SUM(F53:N53)))</f>
        <v>0</v>
      </c>
      <c r="P53" s="26">
        <f t="shared" ref="P53:P56" si="3">COUNTA(F53:N53)</f>
        <v>0</v>
      </c>
      <c r="Q53" s="147">
        <f t="shared" ref="Q53:Q56" si="4">SUM(F53:N53)</f>
        <v>0</v>
      </c>
      <c r="R53" s="35"/>
      <c r="S53" s="28">
        <v>1132</v>
      </c>
      <c r="T53" s="29" t="s">
        <v>61</v>
      </c>
      <c r="U53" s="30">
        <f>SUMIF($D$3:$D$94,S53,$Q$3:$Q$94)</f>
        <v>0</v>
      </c>
      <c r="V53" s="31"/>
      <c r="W53" s="32">
        <f>SUMIF($D$3:$D$94,S53,$O$3:$O$94)</f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85"/>
      <c r="B54" s="152" t="s">
        <v>165</v>
      </c>
      <c r="C54" s="175"/>
      <c r="D54" s="175"/>
      <c r="E54" s="175"/>
      <c r="F54" s="153"/>
      <c r="G54" s="162"/>
      <c r="H54" s="23"/>
      <c r="I54" s="23"/>
      <c r="J54" s="23"/>
      <c r="K54" s="23"/>
      <c r="L54" s="23"/>
      <c r="M54" s="23"/>
      <c r="N54" s="24"/>
      <c r="O54" s="25">
        <f t="shared" si="2"/>
        <v>0</v>
      </c>
      <c r="P54" s="26">
        <f t="shared" si="3"/>
        <v>0</v>
      </c>
      <c r="Q54" s="147">
        <f t="shared" si="4"/>
        <v>0</v>
      </c>
      <c r="R54" s="19"/>
      <c r="S54" s="28">
        <v>1988</v>
      </c>
      <c r="T54" s="29" t="s">
        <v>62</v>
      </c>
      <c r="U54" s="30">
        <f>SUMIF($D$3:$D$94,S54,$Q$3:$Q$94)</f>
        <v>0</v>
      </c>
      <c r="V54" s="31"/>
      <c r="W54" s="32">
        <f>SUMIF($D$3:$D$94,S54,$O$3:$O$94)</f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85"/>
      <c r="B55" s="152" t="s">
        <v>165</v>
      </c>
      <c r="C55" s="175"/>
      <c r="D55" s="175"/>
      <c r="E55" s="175"/>
      <c r="F55" s="153"/>
      <c r="G55" s="162"/>
      <c r="H55" s="23"/>
      <c r="I55" s="23"/>
      <c r="J55" s="23"/>
      <c r="K55" s="23"/>
      <c r="L55" s="23"/>
      <c r="M55" s="23"/>
      <c r="N55" s="24"/>
      <c r="O55" s="25">
        <f t="shared" si="2"/>
        <v>0</v>
      </c>
      <c r="P55" s="26">
        <f t="shared" si="3"/>
        <v>0</v>
      </c>
      <c r="Q55" s="147">
        <f t="shared" si="4"/>
        <v>0</v>
      </c>
      <c r="R55" s="19"/>
      <c r="S55" s="28">
        <v>1172</v>
      </c>
      <c r="T55" s="29" t="s">
        <v>161</v>
      </c>
      <c r="U55" s="30">
        <f>SUMIF($D$3:$D$94,S55,$Q$3:$Q$94)</f>
        <v>15</v>
      </c>
      <c r="V55" s="31"/>
      <c r="W55" s="32">
        <f>SUMIF($D$3:$D$94,S55,$O$3:$O$94)</f>
        <v>15</v>
      </c>
      <c r="X55" s="6"/>
      <c r="Y55" s="6"/>
      <c r="Z55" s="6"/>
      <c r="AA55" s="6"/>
      <c r="AB55" s="6"/>
    </row>
    <row r="56" spans="1:28" ht="29.1" customHeight="1" thickBot="1" x14ac:dyDescent="0.4">
      <c r="A56" s="185"/>
      <c r="B56" s="152" t="s">
        <v>165</v>
      </c>
      <c r="C56" s="175"/>
      <c r="D56" s="175"/>
      <c r="E56" s="175"/>
      <c r="F56" s="23"/>
      <c r="G56" s="162"/>
      <c r="H56" s="23"/>
      <c r="I56" s="23"/>
      <c r="J56" s="23"/>
      <c r="K56" s="23"/>
      <c r="L56" s="23"/>
      <c r="M56" s="23"/>
      <c r="N56" s="24"/>
      <c r="O56" s="25">
        <f t="shared" si="2"/>
        <v>0</v>
      </c>
      <c r="P56" s="26">
        <f t="shared" si="3"/>
        <v>0</v>
      </c>
      <c r="Q56" s="147">
        <f t="shared" si="4"/>
        <v>0</v>
      </c>
      <c r="R56" s="19"/>
      <c r="S56" s="28">
        <v>2142</v>
      </c>
      <c r="T56" s="29" t="s">
        <v>210</v>
      </c>
      <c r="U56" s="30">
        <f>SUMIF($D$3:$D$94,S56,$Q$3:$Q$94)</f>
        <v>10</v>
      </c>
      <c r="V56" s="31"/>
      <c r="W56" s="32">
        <f>SUMIF($D$3:$D$94,S56,$O$3:$O$94)</f>
        <v>15</v>
      </c>
      <c r="X56" s="6"/>
      <c r="Y56" s="6"/>
      <c r="Z56" s="6"/>
      <c r="AA56" s="6"/>
      <c r="AB56" s="6"/>
    </row>
    <row r="57" spans="1:28" ht="29.1" customHeight="1" thickBot="1" x14ac:dyDescent="0.4">
      <c r="A57" s="185"/>
      <c r="B57" s="152" t="s">
        <v>165</v>
      </c>
      <c r="C57" s="163"/>
      <c r="D57" s="163"/>
      <c r="E57" s="163"/>
      <c r="F57" s="23"/>
      <c r="G57" s="162"/>
      <c r="H57" s="23"/>
      <c r="I57" s="23"/>
      <c r="J57" s="23"/>
      <c r="K57" s="23"/>
      <c r="L57" s="23"/>
      <c r="M57" s="23"/>
      <c r="N57" s="24"/>
      <c r="O57" s="25">
        <f t="shared" ref="O57:O58" si="5">IF(P57=9,SUM(F57:N57)-SMALL(F57:N57,1)-SMALL(F57:N57,2),IF(P57=8,SUM(F57:N57)-SMALL(F57:N57,1),SUM(F57:N57)))</f>
        <v>0</v>
      </c>
      <c r="P57" s="26">
        <f t="shared" ref="P57:P58" si="6">COUNTA(F57:N57)</f>
        <v>0</v>
      </c>
      <c r="Q57" s="147">
        <f t="shared" ref="Q57:Q58" si="7">SUM(F57:N57)</f>
        <v>0</v>
      </c>
      <c r="R57" s="19"/>
      <c r="S57" s="28"/>
      <c r="T57" s="29"/>
      <c r="U57" s="30">
        <f>SUMIF($D$3:$D$94,S57,$Q$3:$Q$94)</f>
        <v>0</v>
      </c>
      <c r="V57" s="31"/>
      <c r="W57" s="32">
        <f>SUMIF($D$3:$D$94,S57,$O$3:$O$94)</f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85"/>
      <c r="B58" s="152" t="s">
        <v>165</v>
      </c>
      <c r="C58" s="163"/>
      <c r="D58" s="163"/>
      <c r="E58" s="163"/>
      <c r="F58" s="23"/>
      <c r="G58" s="162"/>
      <c r="H58" s="23"/>
      <c r="I58" s="23"/>
      <c r="J58" s="23"/>
      <c r="K58" s="23"/>
      <c r="L58" s="23"/>
      <c r="M58" s="23"/>
      <c r="N58" s="24"/>
      <c r="O58" s="25">
        <f t="shared" si="5"/>
        <v>0</v>
      </c>
      <c r="P58" s="26">
        <f t="shared" si="6"/>
        <v>0</v>
      </c>
      <c r="Q58" s="147">
        <f t="shared" si="7"/>
        <v>0</v>
      </c>
      <c r="R58" s="19"/>
      <c r="S58" s="28">
        <v>1990</v>
      </c>
      <c r="T58" s="29" t="s">
        <v>26</v>
      </c>
      <c r="U58" s="30">
        <f>SUMIF($D$3:$D$94,S58,$Q$3:$Q$94)</f>
        <v>0</v>
      </c>
      <c r="V58" s="31"/>
      <c r="W58" s="32">
        <f>SUMIF($D$3:$D$94,S58,$O$3:$O$94)</f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85"/>
      <c r="B59" s="152" t="s">
        <v>165</v>
      </c>
      <c r="C59" s="163"/>
      <c r="D59" s="163"/>
      <c r="E59" s="163"/>
      <c r="F59" s="23"/>
      <c r="G59" s="162"/>
      <c r="H59" s="23"/>
      <c r="I59" s="23"/>
      <c r="J59" s="23"/>
      <c r="K59" s="23"/>
      <c r="L59" s="23"/>
      <c r="M59" s="23"/>
      <c r="N59" s="24"/>
      <c r="O59" s="25">
        <f t="shared" ref="O59:O60" si="8">IF(P59=9,SUM(F59:N59)-SMALL(F59:N59,1)-SMALL(F59:N59,2),IF(P59=8,SUM(F59:N59)-SMALL(F59:N59,1),SUM(F59:N59)))</f>
        <v>0</v>
      </c>
      <c r="P59" s="26">
        <f t="shared" ref="P59:P60" si="9">COUNTA(F59:N59)</f>
        <v>0</v>
      </c>
      <c r="Q59" s="147">
        <f t="shared" ref="Q59:Q60" si="10">SUM(F59:N59)</f>
        <v>0</v>
      </c>
      <c r="R59" s="19"/>
      <c r="S59" s="28">
        <v>2068</v>
      </c>
      <c r="T59" s="29" t="s">
        <v>64</v>
      </c>
      <c r="U59" s="30">
        <f>SUMIF($D$3:$D$94,S59,$Q$3:$Q$94)</f>
        <v>0</v>
      </c>
      <c r="V59" s="31"/>
      <c r="W59" s="32">
        <f>SUMIF($D$3:$D$94,S59,$O$3:$O$94)</f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85"/>
      <c r="B60" s="152" t="s">
        <v>165</v>
      </c>
      <c r="C60" s="163"/>
      <c r="D60" s="163"/>
      <c r="E60" s="163"/>
      <c r="F60" s="23"/>
      <c r="G60" s="162"/>
      <c r="H60" s="23"/>
      <c r="I60" s="23"/>
      <c r="J60" s="23"/>
      <c r="K60" s="23"/>
      <c r="L60" s="23"/>
      <c r="M60" s="23"/>
      <c r="N60" s="24"/>
      <c r="O60" s="25">
        <f t="shared" si="8"/>
        <v>0</v>
      </c>
      <c r="P60" s="26">
        <f t="shared" si="9"/>
        <v>0</v>
      </c>
      <c r="Q60" s="147">
        <f t="shared" si="10"/>
        <v>0</v>
      </c>
      <c r="R60" s="19"/>
      <c r="S60" s="28">
        <v>2075</v>
      </c>
      <c r="T60" s="145" t="s">
        <v>118</v>
      </c>
      <c r="U60" s="30">
        <f>SUMIF($D$3:$D$94,S60,$Q$3:$Q$94)</f>
        <v>0</v>
      </c>
      <c r="V60" s="31"/>
      <c r="W60" s="32">
        <f>SUMIF($D$3:$D$94,S60,$O$3:$O$94)</f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85"/>
      <c r="B61" s="152" t="s">
        <v>165</v>
      </c>
      <c r="C61" s="163"/>
      <c r="D61" s="163"/>
      <c r="E61" s="163"/>
      <c r="F61" s="23"/>
      <c r="G61" s="162"/>
      <c r="H61" s="23"/>
      <c r="I61" s="23"/>
      <c r="J61" s="23"/>
      <c r="K61" s="23"/>
      <c r="L61" s="23"/>
      <c r="M61" s="23"/>
      <c r="N61" s="24"/>
      <c r="O61" s="25">
        <f t="shared" ref="O61" si="11">IF(P61=9,SUM(F61:N61)-SMALL(F61:N61,1)-SMALL(F61:N61,2),IF(P61=8,SUM(F61:N61)-SMALL(F61:N61,1),SUM(F61:N61)))</f>
        <v>0</v>
      </c>
      <c r="P61" s="26">
        <f t="shared" ref="P61" si="12">COUNTA(F61:N61)</f>
        <v>0</v>
      </c>
      <c r="Q61" s="147">
        <f t="shared" ref="Q61" si="13">SUM(F61:N61)</f>
        <v>0</v>
      </c>
      <c r="R61" s="19"/>
      <c r="S61" s="28">
        <v>2076</v>
      </c>
      <c r="T61" s="29" t="s">
        <v>117</v>
      </c>
      <c r="U61" s="30">
        <f>SUMIF($D$3:$D$94,S61,$Q$3:$Q$94)</f>
        <v>0</v>
      </c>
      <c r="V61" s="31"/>
      <c r="W61" s="32">
        <f>SUMIF($D$3:$D$94,S61,$O$3:$O$94)</f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86"/>
      <c r="B62" s="80">
        <f>COUNTIF(B3:B61,"SI")</f>
        <v>43</v>
      </c>
      <c r="C62" s="42">
        <f>COUNTA(C3:C61)</f>
        <v>43</v>
      </c>
      <c r="D62" s="81"/>
      <c r="E62" s="81"/>
      <c r="F62" s="44">
        <f>COUNTA(F3:F61)</f>
        <v>31</v>
      </c>
      <c r="G62" s="44">
        <f>COUNTA(G3:G61)</f>
        <v>34</v>
      </c>
      <c r="H62" s="44">
        <f>COUNTA(H3:H61)</f>
        <v>38</v>
      </c>
      <c r="I62" s="44">
        <f>COUNTA(I3:I61)</f>
        <v>0</v>
      </c>
      <c r="J62" s="44">
        <f>COUNTA(J3:J61)</f>
        <v>0</v>
      </c>
      <c r="K62" s="44">
        <f>COUNTA(K3:K61)</f>
        <v>0</v>
      </c>
      <c r="L62" s="44">
        <f>COUNTA(L3:L61)</f>
        <v>0</v>
      </c>
      <c r="M62" s="44">
        <f>COUNTA(M3:M61)</f>
        <v>0</v>
      </c>
      <c r="N62" s="82"/>
      <c r="O62" s="64">
        <f>SUM(O3:O61)</f>
        <v>1886</v>
      </c>
      <c r="P62" s="46"/>
      <c r="Q62" s="65">
        <f>SUM(Q3:Q61)</f>
        <v>1861</v>
      </c>
      <c r="R62" s="19"/>
      <c r="S62" s="28">
        <v>2161</v>
      </c>
      <c r="T62" s="29" t="s">
        <v>66</v>
      </c>
      <c r="U62" s="30">
        <f>SUMIF($D$3:$D$94,S62,$Q$3:$Q$94)</f>
        <v>0</v>
      </c>
      <c r="V62" s="31"/>
      <c r="W62" s="32">
        <f>SUMIF($D$3:$D$94,S62,$O$3:$O$94)</f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9"/>
      <c r="P63" s="6"/>
      <c r="Q63" s="69"/>
      <c r="R63" s="19"/>
      <c r="S63" s="28">
        <v>1216</v>
      </c>
      <c r="T63" s="145" t="s">
        <v>108</v>
      </c>
      <c r="U63" s="30">
        <f>SUMIF($D$3:$D$94,S63,$Q$3:$Q$94)</f>
        <v>0</v>
      </c>
      <c r="V63" s="31"/>
      <c r="W63" s="32">
        <f>SUMIF($D$3:$D$94,S63,$O$3:$O$94)</f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19"/>
      <c r="S64" s="28">
        <v>2612</v>
      </c>
      <c r="T64" s="29" t="s">
        <v>227</v>
      </c>
      <c r="U64" s="30">
        <f>SUMIF($D$3:$D$94,S64,$Q$3:$Q$94)</f>
        <v>169</v>
      </c>
      <c r="V64" s="31"/>
      <c r="W64" s="32">
        <f>SUMIF($D$3:$D$94,S64,$O$3:$O$94)</f>
        <v>169</v>
      </c>
      <c r="X64" s="6"/>
      <c r="Y64" s="6"/>
      <c r="Z64" s="6"/>
      <c r="AA64" s="6"/>
      <c r="AB64" s="6"/>
    </row>
    <row r="65" spans="1:28" ht="29.1" customHeight="1" thickBot="1" x14ac:dyDescent="0.4">
      <c r="A65" s="183"/>
      <c r="B65" s="6"/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50"/>
      <c r="P65" s="6"/>
      <c r="Q65" s="6"/>
      <c r="R65" s="19"/>
      <c r="S65" s="28">
        <v>1896</v>
      </c>
      <c r="T65" s="29" t="s">
        <v>116</v>
      </c>
      <c r="U65" s="30">
        <f>SUMIF($D$3:$D$94,S65,$Q$3:$Q$94)</f>
        <v>0</v>
      </c>
      <c r="V65" s="31"/>
      <c r="W65" s="32">
        <f>SUMIF($D$3:$D$94,S65,$O$3:$O$94)</f>
        <v>0</v>
      </c>
      <c r="X65" s="6"/>
      <c r="Y65" s="6"/>
      <c r="Z65" s="6"/>
      <c r="AA65" s="6"/>
      <c r="AB65" s="6"/>
    </row>
    <row r="66" spans="1:28" ht="29.1" customHeight="1" x14ac:dyDescent="0.35">
      <c r="A66" s="184"/>
      <c r="B66" s="6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6"/>
      <c r="P66" s="6"/>
      <c r="Q66" s="6"/>
      <c r="R66" s="19"/>
      <c r="S66" s="6"/>
      <c r="T66" s="6"/>
      <c r="U66" s="39">
        <f>SUM(U3:U65)</f>
        <v>1861</v>
      </c>
      <c r="V66" s="6"/>
      <c r="W66" s="41">
        <f>SUM(W3:W65)</f>
        <v>1886</v>
      </c>
      <c r="X66" s="6"/>
      <c r="Y66" s="6"/>
      <c r="Z66" s="6"/>
      <c r="AA66" s="6"/>
      <c r="AB66" s="6"/>
    </row>
    <row r="67" spans="1:28" ht="29.1" customHeight="1" x14ac:dyDescent="0.2"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x14ac:dyDescent="0.2"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x14ac:dyDescent="0.2"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x14ac:dyDescent="0.2"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x14ac:dyDescent="0.2"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x14ac:dyDescent="0.2"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x14ac:dyDescent="0.2"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x14ac:dyDescent="0.2"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x14ac:dyDescent="0.2"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8.5" customHeight="1" x14ac:dyDescent="0.2"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8.5" customHeight="1" x14ac:dyDescent="0.2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8.5" customHeight="1" x14ac:dyDescent="0.2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8.5" customHeight="1" x14ac:dyDescent="0.2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8.5" customHeight="1" x14ac:dyDescent="0.2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9:23" ht="18.600000000000001" customHeight="1" x14ac:dyDescent="0.2">
      <c r="S81" s="6"/>
      <c r="T81" s="6"/>
      <c r="U81" s="6"/>
      <c r="V81" s="6"/>
      <c r="W81" s="6"/>
    </row>
    <row r="82" spans="19:23" ht="18.600000000000001" customHeight="1" x14ac:dyDescent="0.2">
      <c r="S82" s="6"/>
      <c r="T82" s="6"/>
    </row>
    <row r="83" spans="19:23" ht="18.600000000000001" customHeight="1" x14ac:dyDescent="0.2">
      <c r="S83" s="6"/>
      <c r="T83" s="6"/>
    </row>
    <row r="84" spans="19:23" ht="18.600000000000001" customHeight="1" x14ac:dyDescent="0.2">
      <c r="S84" s="6"/>
      <c r="T84" s="6"/>
    </row>
    <row r="85" spans="19:23" ht="18.600000000000001" customHeight="1" x14ac:dyDescent="0.2">
      <c r="S85" s="6"/>
      <c r="T85" s="6"/>
    </row>
    <row r="86" spans="19:23" ht="18.600000000000001" customHeight="1" x14ac:dyDescent="0.2">
      <c r="S86" s="6"/>
      <c r="T86" s="6"/>
    </row>
    <row r="87" spans="19:23" ht="18.600000000000001" customHeight="1" x14ac:dyDescent="0.2">
      <c r="S87" s="6"/>
      <c r="T87" s="6"/>
    </row>
    <row r="88" spans="19:23" ht="18.600000000000001" customHeight="1" x14ac:dyDescent="0.2">
      <c r="S88" s="6"/>
      <c r="T88" s="6"/>
    </row>
    <row r="89" spans="19:23" ht="18.600000000000001" customHeight="1" x14ac:dyDescent="0.2">
      <c r="S89" s="6"/>
      <c r="T89" s="6"/>
    </row>
    <row r="90" spans="19:23" ht="18.600000000000001" customHeight="1" x14ac:dyDescent="0.2">
      <c r="S90" s="6"/>
      <c r="T90" s="6"/>
    </row>
    <row r="91" spans="19:23" ht="18.600000000000001" customHeight="1" x14ac:dyDescent="0.2">
      <c r="S91" s="6"/>
      <c r="T91" s="6"/>
    </row>
    <row r="92" spans="19:23" ht="18.600000000000001" customHeight="1" x14ac:dyDescent="0.2">
      <c r="S92" s="6"/>
      <c r="T92" s="6"/>
    </row>
    <row r="93" spans="19:23" ht="18.600000000000001" customHeight="1" x14ac:dyDescent="0.2">
      <c r="S93" s="6"/>
      <c r="T93" s="6"/>
    </row>
    <row r="94" spans="19:23" ht="18.600000000000001" customHeight="1" x14ac:dyDescent="0.2">
      <c r="S94" s="6"/>
      <c r="T94" s="6"/>
    </row>
    <row r="95" spans="19:23" ht="18.600000000000001" customHeight="1" x14ac:dyDescent="0.2">
      <c r="S95" s="6"/>
      <c r="T95" s="6"/>
    </row>
    <row r="96" spans="19:23" ht="18.600000000000001" customHeight="1" x14ac:dyDescent="0.2">
      <c r="S96" s="6"/>
      <c r="T96" s="6"/>
    </row>
    <row r="97" spans="19:20" ht="18.600000000000001" customHeight="1" x14ac:dyDescent="0.2">
      <c r="S97" s="6"/>
      <c r="T97" s="6"/>
    </row>
    <row r="98" spans="19:20" ht="18.600000000000001" customHeight="1" x14ac:dyDescent="0.2">
      <c r="S98" s="6"/>
      <c r="T98" s="6"/>
    </row>
    <row r="99" spans="19:20" ht="18.600000000000001" customHeight="1" x14ac:dyDescent="0.2">
      <c r="S99" s="6"/>
      <c r="T99" s="6"/>
    </row>
    <row r="100" spans="19:20" ht="18.600000000000001" customHeight="1" x14ac:dyDescent="0.2">
      <c r="S100" s="6"/>
      <c r="T100" s="6"/>
    </row>
  </sheetData>
  <sortState xmlns:xlrd2="http://schemas.microsoft.com/office/spreadsheetml/2017/richdata2" ref="A3:Q45">
    <sortCondition descending="1" ref="O3:O45"/>
  </sortState>
  <mergeCells count="1">
    <mergeCell ref="B1:G1"/>
  </mergeCells>
  <conditionalFormatting sqref="A3:B61">
    <cfRule type="containsText" dxfId="13" priority="1" stopIfTrue="1" operator="containsText" text="SI">
      <formula>NOT(ISERROR(SEARCH("SI",A3)))</formula>
    </cfRule>
    <cfRule type="containsText" dxfId="1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CLASSIFICA</vt:lpstr>
      <vt:lpstr>Punti provvisorio</vt:lpstr>
      <vt:lpstr>Class Punti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Oriano Gilardoni</cp:lastModifiedBy>
  <cp:lastPrinted>2024-05-02T14:08:56Z</cp:lastPrinted>
  <dcterms:created xsi:type="dcterms:W3CDTF">2016-09-12T21:07:08Z</dcterms:created>
  <dcterms:modified xsi:type="dcterms:W3CDTF">2024-05-02T14:33:55Z</dcterms:modified>
</cp:coreProperties>
</file>